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5B154032-534C-4707-9FC7-F879FE197B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53" i="1" l="1"/>
  <c r="F53" i="1" s="1"/>
  <c r="G53" i="1" s="1"/>
  <c r="K53" i="1" s="1"/>
  <c r="Q53" i="1"/>
  <c r="E52" i="1"/>
  <c r="F52" i="1" s="1"/>
  <c r="G52" i="1" s="1"/>
  <c r="K52" i="1" s="1"/>
  <c r="Q52" i="1"/>
  <c r="E49" i="1"/>
  <c r="F49" i="1"/>
  <c r="G49" i="1"/>
  <c r="K49" i="1"/>
  <c r="E50" i="1"/>
  <c r="F50" i="1"/>
  <c r="G50" i="1"/>
  <c r="K50" i="1"/>
  <c r="E51" i="1"/>
  <c r="F51" i="1"/>
  <c r="G51" i="1"/>
  <c r="K51" i="1"/>
  <c r="F25" i="1"/>
  <c r="G25" i="1"/>
  <c r="J25" i="1"/>
  <c r="E33" i="1"/>
  <c r="F33" i="1"/>
  <c r="G33" i="1"/>
  <c r="K33" i="1"/>
  <c r="E34" i="1"/>
  <c r="F34" i="1"/>
  <c r="G34" i="1"/>
  <c r="K34" i="1"/>
  <c r="E35" i="1"/>
  <c r="F35" i="1"/>
  <c r="G35" i="1"/>
  <c r="E36" i="1"/>
  <c r="F36" i="1"/>
  <c r="G36" i="1"/>
  <c r="K36" i="1"/>
  <c r="E37" i="1"/>
  <c r="F37" i="1"/>
  <c r="G37" i="1"/>
  <c r="K37" i="1"/>
  <c r="E38" i="1"/>
  <c r="F38" i="1"/>
  <c r="G38" i="1"/>
  <c r="K38" i="1"/>
  <c r="E39" i="1"/>
  <c r="F39" i="1"/>
  <c r="G39" i="1"/>
  <c r="K39" i="1"/>
  <c r="E40" i="1"/>
  <c r="F40" i="1"/>
  <c r="G40" i="1"/>
  <c r="K40" i="1"/>
  <c r="E41" i="1"/>
  <c r="F41" i="1"/>
  <c r="G41" i="1"/>
  <c r="K41" i="1"/>
  <c r="E42" i="1"/>
  <c r="F42" i="1"/>
  <c r="G42" i="1"/>
  <c r="K42" i="1"/>
  <c r="E43" i="1"/>
  <c r="F43" i="1"/>
  <c r="G43" i="1"/>
  <c r="K43" i="1"/>
  <c r="E44" i="1"/>
  <c r="F44" i="1"/>
  <c r="G44" i="1"/>
  <c r="K44" i="1"/>
  <c r="E45" i="1"/>
  <c r="F45" i="1"/>
  <c r="G45" i="1"/>
  <c r="J45" i="1"/>
  <c r="E46" i="1"/>
  <c r="F46" i="1"/>
  <c r="G46" i="1"/>
  <c r="K46" i="1"/>
  <c r="E47" i="1"/>
  <c r="F47" i="1"/>
  <c r="G47" i="1"/>
  <c r="K47" i="1"/>
  <c r="E48" i="1"/>
  <c r="F48" i="1"/>
  <c r="G48" i="1"/>
  <c r="K48" i="1"/>
  <c r="Q49" i="1"/>
  <c r="Q50" i="1"/>
  <c r="Q51" i="1"/>
  <c r="Q48" i="1"/>
  <c r="Q47" i="1"/>
  <c r="Q46" i="1"/>
  <c r="Q45" i="1"/>
  <c r="D9" i="1"/>
  <c r="C9" i="1"/>
  <c r="E22" i="1"/>
  <c r="F22" i="1"/>
  <c r="G22" i="1"/>
  <c r="K22" i="1"/>
  <c r="E23" i="1"/>
  <c r="F23" i="1"/>
  <c r="G23" i="1"/>
  <c r="J23" i="1"/>
  <c r="E24" i="1"/>
  <c r="F24" i="1"/>
  <c r="G24" i="1"/>
  <c r="J24" i="1"/>
  <c r="E25" i="1"/>
  <c r="E26" i="1"/>
  <c r="F26" i="1"/>
  <c r="G26" i="1"/>
  <c r="K26" i="1"/>
  <c r="E27" i="1"/>
  <c r="F27" i="1"/>
  <c r="G27" i="1"/>
  <c r="K27" i="1"/>
  <c r="E28" i="1"/>
  <c r="F28" i="1"/>
  <c r="G28" i="1"/>
  <c r="K28" i="1"/>
  <c r="E29" i="1"/>
  <c r="F29" i="1"/>
  <c r="G29" i="1"/>
  <c r="K29" i="1"/>
  <c r="E30" i="1"/>
  <c r="F30" i="1"/>
  <c r="G30" i="1"/>
  <c r="K30" i="1"/>
  <c r="E31" i="1"/>
  <c r="F31" i="1"/>
  <c r="G31" i="1"/>
  <c r="K31" i="1"/>
  <c r="E32" i="1"/>
  <c r="F32" i="1"/>
  <c r="G32" i="1"/>
  <c r="K32" i="1"/>
  <c r="Q23" i="1"/>
  <c r="Q24" i="1"/>
  <c r="Q25" i="1"/>
  <c r="Q26" i="1"/>
  <c r="Q27" i="1"/>
  <c r="Q28" i="1"/>
  <c r="Q29" i="1"/>
  <c r="Q30" i="1"/>
  <c r="Q31" i="1"/>
  <c r="Q32" i="1"/>
  <c r="Q38" i="1"/>
  <c r="Q34" i="1"/>
  <c r="Q36" i="1"/>
  <c r="Q39" i="1"/>
  <c r="Q40" i="1"/>
  <c r="Q33" i="1"/>
  <c r="Q37" i="1"/>
  <c r="Q42" i="1"/>
  <c r="Q43" i="1"/>
  <c r="Q44" i="1"/>
  <c r="K35" i="1"/>
  <c r="Q35" i="1"/>
  <c r="Q41" i="1"/>
  <c r="Q22" i="1"/>
  <c r="C21" i="1"/>
  <c r="E21" i="1"/>
  <c r="F21" i="1"/>
  <c r="G21" i="1"/>
  <c r="F16" i="1"/>
  <c r="F17" i="1" s="1"/>
  <c r="C17" i="1"/>
  <c r="Q21" i="1"/>
  <c r="I21" i="1"/>
  <c r="C11" i="1"/>
  <c r="C12" i="1"/>
  <c r="O53" i="1" l="1"/>
  <c r="O52" i="1"/>
  <c r="C16" i="1"/>
  <c r="D18" i="1" s="1"/>
  <c r="O48" i="1"/>
  <c r="O39" i="1"/>
  <c r="O37" i="1"/>
  <c r="O46" i="1"/>
  <c r="O47" i="1"/>
  <c r="C15" i="1"/>
  <c r="O43" i="1"/>
  <c r="O45" i="1"/>
  <c r="O50" i="1"/>
  <c r="O29" i="1"/>
  <c r="O24" i="1"/>
  <c r="O27" i="1"/>
  <c r="O21" i="1"/>
  <c r="O36" i="1"/>
  <c r="O51" i="1"/>
  <c r="O31" i="1"/>
  <c r="O30" i="1"/>
  <c r="O28" i="1"/>
  <c r="O26" i="1"/>
  <c r="O32" i="1"/>
  <c r="O34" i="1"/>
  <c r="O33" i="1"/>
  <c r="O41" i="1"/>
  <c r="O42" i="1"/>
  <c r="O49" i="1"/>
  <c r="O25" i="1"/>
  <c r="O40" i="1"/>
  <c r="O44" i="1"/>
  <c r="O38" i="1"/>
  <c r="O23" i="1"/>
  <c r="O35" i="1"/>
  <c r="O22" i="1"/>
  <c r="C18" i="1" l="1"/>
  <c r="F18" i="1"/>
  <c r="F19" i="1" s="1"/>
</calcChain>
</file>

<file path=xl/sharedStrings.xml><?xml version="1.0" encoding="utf-8"?>
<sst xmlns="http://schemas.openxmlformats.org/spreadsheetml/2006/main" count="112" uniqueCount="56">
  <si>
    <t>PE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</si>
  <si>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</si>
  <si>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</si>
  <si>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</si>
  <si>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</si>
  <si>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</si>
  <si>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</si>
  <si>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</si>
  <si>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</si>
  <si>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</si>
  <si>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</si>
  <si>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</si>
  <si>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</si>
  <si>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</si>
  <si>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</si>
  <si>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</si>
  <si>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</si>
  <si>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</si>
  <si>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</si>
  <si>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</si>
  <si>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</si>
  <si>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</si>
  <si>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</si>
  <si>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</si>
  <si>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</si>
  <si>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</si>
  <si>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</si>
  <si>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</si>
  <si>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</si>
  <si>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</si>
  <si>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</si>
  <si>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</si>
  <si>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</si>
  <si>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</si>
  <si>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</si>
  <si>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</si>
  <si>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</si>
  <si>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</si>
  <si>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</si>
  <si>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</si>
  <si>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</si>
  <si>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</si>
  <si>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IBVS 6029</t>
  </si>
  <si>
    <t>II:</t>
  </si>
  <si>
    <t>EW</t>
  </si>
  <si>
    <t>QX Boo / GSC 3486-1453</t>
  </si>
  <si>
    <t>IBVS 6149</t>
  </si>
  <si>
    <t>OEJV 0168</t>
  </si>
  <si>
    <t>I</t>
  </si>
  <si>
    <t>II</t>
  </si>
  <si>
    <t>IBVS 6157</t>
  </si>
  <si>
    <t>vis</t>
  </si>
  <si>
    <t>OEJV 0179</t>
  </si>
  <si>
    <t>OEJV 0211</t>
  </si>
  <si>
    <t>JBAV, 76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</si>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</sst>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5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9"/>
      <color indexed="8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24" fillId="0" borderId="0"/>
    <xf numFmtId="0" fontId="24" fillId="0" borderId="0"/>
    <xf numFmtId="0" fontId="24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42" applyFont="1"/>
    <xf numFmtId="0" fontId="5" fillId="0" borderId="0" xfId="42" applyFont="1" applyAlignment="1">
      <alignment horizontal="center"/>
    </xf>
    <xf numFmtId="0" fontId="5" fillId="0" borderId="0" xfId="42" applyFont="1" applyAlignment="1">
      <alignment horizontal="left"/>
    </xf>
    <xf numFmtId="0" fontId="16" fillId="0" borderId="0" xfId="41" applyFont="1"/>
    <xf numFmtId="0" fontId="16" fillId="0" borderId="0" xfId="41" applyFont="1" applyAlignment="1">
      <alignment horizontal="center"/>
    </xf>
    <xf numFmtId="0" fontId="16" fillId="0" borderId="0" xfId="41" applyFont="1" applyAlignment="1">
      <alignment horizontal="left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165" fontId="16" fillId="0" borderId="0" xfId="41" applyNumberFormat="1" applyFont="1" applyAlignment="1">
      <alignment horizontal="left"/>
    </xf>
    <xf numFmtId="0" fontId="34" fillId="0" borderId="0" xfId="0" applyFont="1" applyAlignment="1" applyProtection="1">
      <alignment horizontal="left"/>
      <protection locked="0"/>
    </xf>
    <xf numFmtId="0" fontId="34" fillId="0" borderId="0" xfId="0" applyFont="1" applyAlignment="1" applyProtection="1">
      <alignment horizontal="center"/>
      <protection locked="0"/>
    </xf>
    <xf numFmtId="165" fontId="34" fillId="0" borderId="0" xfId="0" applyNumberFormat="1" applyFont="1" applyAlignment="1" applyProtection="1">
      <alignment horizontal="left" vertical="center" wrapText="1"/>
      <protection locked="0"/>
    </xf>
    <xf numFmtId="0" fontId="34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QX Boo - O-C Diagr.</a:t>
            </a:r>
          </a:p>
        </c:rich>
      </c:tx>
      <c:layout>
        <c:manualLayout>
          <c:xMode val="edge"/>
          <c:yMode val="edge"/>
          <c:x val="0.3834586466165413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1E-3</c:v>
                  </c:pt>
                  <c:pt idx="3">
                    <c:v>2.3999999999999998E-3</c:v>
                  </c:pt>
                  <c:pt idx="4">
                    <c:v>1.4E-3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5.0000000000000001E-4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8.0000000000000004E-4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2.0000000000000001E-4</c:v>
                  </c:pt>
                  <c:pt idx="31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1E-3</c:v>
                  </c:pt>
                  <c:pt idx="3">
                    <c:v>2.3999999999999998E-3</c:v>
                  </c:pt>
                  <c:pt idx="4">
                    <c:v>1.4E-3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5.0000000000000001E-4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8.0000000000000004E-4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2.0000000000000001E-4</c:v>
                  </c:pt>
                  <c:pt idx="3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12866.5</c:v>
                </c:pt>
                <c:pt idx="2">
                  <c:v>14832</c:v>
                </c:pt>
                <c:pt idx="3">
                  <c:v>14832.5</c:v>
                </c:pt>
                <c:pt idx="4">
                  <c:v>14840.5</c:v>
                </c:pt>
                <c:pt idx="5">
                  <c:v>15057</c:v>
                </c:pt>
                <c:pt idx="6">
                  <c:v>15057</c:v>
                </c:pt>
                <c:pt idx="7">
                  <c:v>15057</c:v>
                </c:pt>
                <c:pt idx="8">
                  <c:v>15057</c:v>
                </c:pt>
                <c:pt idx="9">
                  <c:v>14929</c:v>
                </c:pt>
                <c:pt idx="10">
                  <c:v>14929</c:v>
                </c:pt>
                <c:pt idx="11">
                  <c:v>15001</c:v>
                </c:pt>
                <c:pt idx="12">
                  <c:v>14929</c:v>
                </c:pt>
                <c:pt idx="13">
                  <c:v>14929.5</c:v>
                </c:pt>
                <c:pt idx="14">
                  <c:v>14929.5</c:v>
                </c:pt>
                <c:pt idx="15">
                  <c:v>14929.5</c:v>
                </c:pt>
                <c:pt idx="16">
                  <c:v>15001</c:v>
                </c:pt>
                <c:pt idx="17">
                  <c:v>15001</c:v>
                </c:pt>
                <c:pt idx="18">
                  <c:v>15001.5</c:v>
                </c:pt>
                <c:pt idx="19">
                  <c:v>15001.5</c:v>
                </c:pt>
                <c:pt idx="20">
                  <c:v>15001.5</c:v>
                </c:pt>
                <c:pt idx="21">
                  <c:v>15040</c:v>
                </c:pt>
                <c:pt idx="22">
                  <c:v>15040</c:v>
                </c:pt>
                <c:pt idx="23">
                  <c:v>15040</c:v>
                </c:pt>
                <c:pt idx="24">
                  <c:v>15817</c:v>
                </c:pt>
                <c:pt idx="25">
                  <c:v>15864</c:v>
                </c:pt>
                <c:pt idx="26">
                  <c:v>16843.5</c:v>
                </c:pt>
                <c:pt idx="27">
                  <c:v>16871</c:v>
                </c:pt>
                <c:pt idx="28">
                  <c:v>18000</c:v>
                </c:pt>
                <c:pt idx="29">
                  <c:v>18000</c:v>
                </c:pt>
                <c:pt idx="30">
                  <c:v>18000</c:v>
                </c:pt>
                <c:pt idx="31">
                  <c:v>21937</c:v>
                </c:pt>
                <c:pt idx="32">
                  <c:v>23087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C34-4CFE-A95D-F8BED2A0EBC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1E-3</c:v>
                  </c:pt>
                  <c:pt idx="3">
                    <c:v>2.3999999999999998E-3</c:v>
                  </c:pt>
                  <c:pt idx="4">
                    <c:v>1.4E-3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5.0000000000000001E-4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8.0000000000000004E-4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2.0000000000000001E-4</c:v>
                  </c:pt>
                  <c:pt idx="3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1E-3</c:v>
                  </c:pt>
                  <c:pt idx="3">
                    <c:v>2.3999999999999998E-3</c:v>
                  </c:pt>
                  <c:pt idx="4">
                    <c:v>1.4E-3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5.0000000000000001E-4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8.0000000000000004E-4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2.0000000000000001E-4</c:v>
                  </c:pt>
                  <c:pt idx="3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12866.5</c:v>
                </c:pt>
                <c:pt idx="2">
                  <c:v>14832</c:v>
                </c:pt>
                <c:pt idx="3">
                  <c:v>14832.5</c:v>
                </c:pt>
                <c:pt idx="4">
                  <c:v>14840.5</c:v>
                </c:pt>
                <c:pt idx="5">
                  <c:v>15057</c:v>
                </c:pt>
                <c:pt idx="6">
                  <c:v>15057</c:v>
                </c:pt>
                <c:pt idx="7">
                  <c:v>15057</c:v>
                </c:pt>
                <c:pt idx="8">
                  <c:v>15057</c:v>
                </c:pt>
                <c:pt idx="9">
                  <c:v>14929</c:v>
                </c:pt>
                <c:pt idx="10">
                  <c:v>14929</c:v>
                </c:pt>
                <c:pt idx="11">
                  <c:v>15001</c:v>
                </c:pt>
                <c:pt idx="12">
                  <c:v>14929</c:v>
                </c:pt>
                <c:pt idx="13">
                  <c:v>14929.5</c:v>
                </c:pt>
                <c:pt idx="14">
                  <c:v>14929.5</c:v>
                </c:pt>
                <c:pt idx="15">
                  <c:v>14929.5</c:v>
                </c:pt>
                <c:pt idx="16">
                  <c:v>15001</c:v>
                </c:pt>
                <c:pt idx="17">
                  <c:v>15001</c:v>
                </c:pt>
                <c:pt idx="18">
                  <c:v>15001.5</c:v>
                </c:pt>
                <c:pt idx="19">
                  <c:v>15001.5</c:v>
                </c:pt>
                <c:pt idx="20">
                  <c:v>15001.5</c:v>
                </c:pt>
                <c:pt idx="21">
                  <c:v>15040</c:v>
                </c:pt>
                <c:pt idx="22">
                  <c:v>15040</c:v>
                </c:pt>
                <c:pt idx="23">
                  <c:v>15040</c:v>
                </c:pt>
                <c:pt idx="24">
                  <c:v>15817</c:v>
                </c:pt>
                <c:pt idx="25">
                  <c:v>15864</c:v>
                </c:pt>
                <c:pt idx="26">
                  <c:v>16843.5</c:v>
                </c:pt>
                <c:pt idx="27">
                  <c:v>16871</c:v>
                </c:pt>
                <c:pt idx="28">
                  <c:v>18000</c:v>
                </c:pt>
                <c:pt idx="29">
                  <c:v>18000</c:v>
                </c:pt>
                <c:pt idx="30">
                  <c:v>18000</c:v>
                </c:pt>
                <c:pt idx="31">
                  <c:v>21937</c:v>
                </c:pt>
                <c:pt idx="32">
                  <c:v>23087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C34-4CFE-A95D-F8BED2A0EBC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1E-3</c:v>
                  </c:pt>
                  <c:pt idx="3">
                    <c:v>2.3999999999999998E-3</c:v>
                  </c:pt>
                  <c:pt idx="4">
                    <c:v>1.4E-3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5.0000000000000001E-4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8.0000000000000004E-4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2.0000000000000001E-4</c:v>
                  </c:pt>
                  <c:pt idx="3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1E-3</c:v>
                  </c:pt>
                  <c:pt idx="3">
                    <c:v>2.3999999999999998E-3</c:v>
                  </c:pt>
                  <c:pt idx="4">
                    <c:v>1.4E-3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5.0000000000000001E-4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8.0000000000000004E-4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2.0000000000000001E-4</c:v>
                  </c:pt>
                  <c:pt idx="3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12866.5</c:v>
                </c:pt>
                <c:pt idx="2">
                  <c:v>14832</c:v>
                </c:pt>
                <c:pt idx="3">
                  <c:v>14832.5</c:v>
                </c:pt>
                <c:pt idx="4">
                  <c:v>14840.5</c:v>
                </c:pt>
                <c:pt idx="5">
                  <c:v>15057</c:v>
                </c:pt>
                <c:pt idx="6">
                  <c:v>15057</c:v>
                </c:pt>
                <c:pt idx="7">
                  <c:v>15057</c:v>
                </c:pt>
                <c:pt idx="8">
                  <c:v>15057</c:v>
                </c:pt>
                <c:pt idx="9">
                  <c:v>14929</c:v>
                </c:pt>
                <c:pt idx="10">
                  <c:v>14929</c:v>
                </c:pt>
                <c:pt idx="11">
                  <c:v>15001</c:v>
                </c:pt>
                <c:pt idx="12">
                  <c:v>14929</c:v>
                </c:pt>
                <c:pt idx="13">
                  <c:v>14929.5</c:v>
                </c:pt>
                <c:pt idx="14">
                  <c:v>14929.5</c:v>
                </c:pt>
                <c:pt idx="15">
                  <c:v>14929.5</c:v>
                </c:pt>
                <c:pt idx="16">
                  <c:v>15001</c:v>
                </c:pt>
                <c:pt idx="17">
                  <c:v>15001</c:v>
                </c:pt>
                <c:pt idx="18">
                  <c:v>15001.5</c:v>
                </c:pt>
                <c:pt idx="19">
                  <c:v>15001.5</c:v>
                </c:pt>
                <c:pt idx="20">
                  <c:v>15001.5</c:v>
                </c:pt>
                <c:pt idx="21">
                  <c:v>15040</c:v>
                </c:pt>
                <c:pt idx="22">
                  <c:v>15040</c:v>
                </c:pt>
                <c:pt idx="23">
                  <c:v>15040</c:v>
                </c:pt>
                <c:pt idx="24">
                  <c:v>15817</c:v>
                </c:pt>
                <c:pt idx="25">
                  <c:v>15864</c:v>
                </c:pt>
                <c:pt idx="26">
                  <c:v>16843.5</c:v>
                </c:pt>
                <c:pt idx="27">
                  <c:v>16871</c:v>
                </c:pt>
                <c:pt idx="28">
                  <c:v>18000</c:v>
                </c:pt>
                <c:pt idx="29">
                  <c:v>18000</c:v>
                </c:pt>
                <c:pt idx="30">
                  <c:v>18000</c:v>
                </c:pt>
                <c:pt idx="31">
                  <c:v>21937</c:v>
                </c:pt>
                <c:pt idx="32">
                  <c:v>23087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4.372000000148546E-2</c:v>
                </c:pt>
                <c:pt idx="3">
                  <c:v>4.3887499996344559E-2</c:v>
                </c:pt>
                <c:pt idx="4">
                  <c:v>4.3767499999376014E-2</c:v>
                </c:pt>
                <c:pt idx="24">
                  <c:v>4.6894999999494758E-2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C34-4CFE-A95D-F8BED2A0EBC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1E-3</c:v>
                  </c:pt>
                  <c:pt idx="3">
                    <c:v>2.3999999999999998E-3</c:v>
                  </c:pt>
                  <c:pt idx="4">
                    <c:v>1.4E-3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5.0000000000000001E-4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8.0000000000000004E-4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2.0000000000000001E-4</c:v>
                  </c:pt>
                  <c:pt idx="3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1E-3</c:v>
                  </c:pt>
                  <c:pt idx="3">
                    <c:v>2.3999999999999998E-3</c:v>
                  </c:pt>
                  <c:pt idx="4">
                    <c:v>1.4E-3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5.0000000000000001E-4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8.0000000000000004E-4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2.0000000000000001E-4</c:v>
                  </c:pt>
                  <c:pt idx="3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12866.5</c:v>
                </c:pt>
                <c:pt idx="2">
                  <c:v>14832</c:v>
                </c:pt>
                <c:pt idx="3">
                  <c:v>14832.5</c:v>
                </c:pt>
                <c:pt idx="4">
                  <c:v>14840.5</c:v>
                </c:pt>
                <c:pt idx="5">
                  <c:v>15057</c:v>
                </c:pt>
                <c:pt idx="6">
                  <c:v>15057</c:v>
                </c:pt>
                <c:pt idx="7">
                  <c:v>15057</c:v>
                </c:pt>
                <c:pt idx="8">
                  <c:v>15057</c:v>
                </c:pt>
                <c:pt idx="9">
                  <c:v>14929</c:v>
                </c:pt>
                <c:pt idx="10">
                  <c:v>14929</c:v>
                </c:pt>
                <c:pt idx="11">
                  <c:v>15001</c:v>
                </c:pt>
                <c:pt idx="12">
                  <c:v>14929</c:v>
                </c:pt>
                <c:pt idx="13">
                  <c:v>14929.5</c:v>
                </c:pt>
                <c:pt idx="14">
                  <c:v>14929.5</c:v>
                </c:pt>
                <c:pt idx="15">
                  <c:v>14929.5</c:v>
                </c:pt>
                <c:pt idx="16">
                  <c:v>15001</c:v>
                </c:pt>
                <c:pt idx="17">
                  <c:v>15001</c:v>
                </c:pt>
                <c:pt idx="18">
                  <c:v>15001.5</c:v>
                </c:pt>
                <c:pt idx="19">
                  <c:v>15001.5</c:v>
                </c:pt>
                <c:pt idx="20">
                  <c:v>15001.5</c:v>
                </c:pt>
                <c:pt idx="21">
                  <c:v>15040</c:v>
                </c:pt>
                <c:pt idx="22">
                  <c:v>15040</c:v>
                </c:pt>
                <c:pt idx="23">
                  <c:v>15040</c:v>
                </c:pt>
                <c:pt idx="24">
                  <c:v>15817</c:v>
                </c:pt>
                <c:pt idx="25">
                  <c:v>15864</c:v>
                </c:pt>
                <c:pt idx="26">
                  <c:v>16843.5</c:v>
                </c:pt>
                <c:pt idx="27">
                  <c:v>16871</c:v>
                </c:pt>
                <c:pt idx="28">
                  <c:v>18000</c:v>
                </c:pt>
                <c:pt idx="29">
                  <c:v>18000</c:v>
                </c:pt>
                <c:pt idx="30">
                  <c:v>18000</c:v>
                </c:pt>
                <c:pt idx="31">
                  <c:v>21937</c:v>
                </c:pt>
                <c:pt idx="32">
                  <c:v>23087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4.177749999507796E-2</c:v>
                </c:pt>
                <c:pt idx="5">
                  <c:v>4.2574999999487773E-2</c:v>
                </c:pt>
                <c:pt idx="6">
                  <c:v>4.3134999999892898E-2</c:v>
                </c:pt>
                <c:pt idx="7">
                  <c:v>4.318500000226777E-2</c:v>
                </c:pt>
                <c:pt idx="8">
                  <c:v>4.3355000001611188E-2</c:v>
                </c:pt>
                <c:pt idx="9">
                  <c:v>4.3375000001105946E-2</c:v>
                </c:pt>
                <c:pt idx="10">
                  <c:v>4.3554999996558763E-2</c:v>
                </c:pt>
                <c:pt idx="11">
                  <c:v>4.2225000004691537E-2</c:v>
                </c:pt>
                <c:pt idx="12">
                  <c:v>4.3355000001611188E-2</c:v>
                </c:pt>
                <c:pt idx="13">
                  <c:v>4.1722499998286366E-2</c:v>
                </c:pt>
                <c:pt idx="14">
                  <c:v>4.2412499999045394E-2</c:v>
                </c:pt>
                <c:pt idx="15">
                  <c:v>4.2562499998894054E-2</c:v>
                </c:pt>
                <c:pt idx="16">
                  <c:v>4.2704999999841675E-2</c:v>
                </c:pt>
                <c:pt idx="17">
                  <c:v>4.3515000004845206E-2</c:v>
                </c:pt>
                <c:pt idx="18">
                  <c:v>4.3472500001371372E-2</c:v>
                </c:pt>
                <c:pt idx="19">
                  <c:v>4.3822499996167608E-2</c:v>
                </c:pt>
                <c:pt idx="20">
                  <c:v>4.386250000243308E-2</c:v>
                </c:pt>
                <c:pt idx="21">
                  <c:v>4.3540000006032642E-2</c:v>
                </c:pt>
                <c:pt idx="22">
                  <c:v>4.3610000000626314E-2</c:v>
                </c:pt>
                <c:pt idx="23">
                  <c:v>4.3670000006386545E-2</c:v>
                </c:pt>
                <c:pt idx="25">
                  <c:v>4.7579999998561107E-2</c:v>
                </c:pt>
                <c:pt idx="26">
                  <c:v>4.5902500001830049E-2</c:v>
                </c:pt>
                <c:pt idx="27">
                  <c:v>4.5725000003585592E-2</c:v>
                </c:pt>
                <c:pt idx="28">
                  <c:v>4.5129999831260648E-2</c:v>
                </c:pt>
                <c:pt idx="29">
                  <c:v>4.5400000024528708E-2</c:v>
                </c:pt>
                <c:pt idx="30">
                  <c:v>4.5689999904425349E-2</c:v>
                </c:pt>
                <c:pt idx="31">
                  <c:v>4.0394999996351544E-2</c:v>
                </c:pt>
                <c:pt idx="32">
                  <c:v>3.7545000079262536E-2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C34-4CFE-A95D-F8BED2A0EBC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1E-3</c:v>
                  </c:pt>
                  <c:pt idx="3">
                    <c:v>2.3999999999999998E-3</c:v>
                  </c:pt>
                  <c:pt idx="4">
                    <c:v>1.4E-3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5.0000000000000001E-4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8.0000000000000004E-4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2.0000000000000001E-4</c:v>
                  </c:pt>
                  <c:pt idx="3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1E-3</c:v>
                  </c:pt>
                  <c:pt idx="3">
                    <c:v>2.3999999999999998E-3</c:v>
                  </c:pt>
                  <c:pt idx="4">
                    <c:v>1.4E-3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5.0000000000000001E-4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8.0000000000000004E-4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2.0000000000000001E-4</c:v>
                  </c:pt>
                  <c:pt idx="3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12866.5</c:v>
                </c:pt>
                <c:pt idx="2">
                  <c:v>14832</c:v>
                </c:pt>
                <c:pt idx="3">
                  <c:v>14832.5</c:v>
                </c:pt>
                <c:pt idx="4">
                  <c:v>14840.5</c:v>
                </c:pt>
                <c:pt idx="5">
                  <c:v>15057</c:v>
                </c:pt>
                <c:pt idx="6">
                  <c:v>15057</c:v>
                </c:pt>
                <c:pt idx="7">
                  <c:v>15057</c:v>
                </c:pt>
                <c:pt idx="8">
                  <c:v>15057</c:v>
                </c:pt>
                <c:pt idx="9">
                  <c:v>14929</c:v>
                </c:pt>
                <c:pt idx="10">
                  <c:v>14929</c:v>
                </c:pt>
                <c:pt idx="11">
                  <c:v>15001</c:v>
                </c:pt>
                <c:pt idx="12">
                  <c:v>14929</c:v>
                </c:pt>
                <c:pt idx="13">
                  <c:v>14929.5</c:v>
                </c:pt>
                <c:pt idx="14">
                  <c:v>14929.5</c:v>
                </c:pt>
                <c:pt idx="15">
                  <c:v>14929.5</c:v>
                </c:pt>
                <c:pt idx="16">
                  <c:v>15001</c:v>
                </c:pt>
                <c:pt idx="17">
                  <c:v>15001</c:v>
                </c:pt>
                <c:pt idx="18">
                  <c:v>15001.5</c:v>
                </c:pt>
                <c:pt idx="19">
                  <c:v>15001.5</c:v>
                </c:pt>
                <c:pt idx="20">
                  <c:v>15001.5</c:v>
                </c:pt>
                <c:pt idx="21">
                  <c:v>15040</c:v>
                </c:pt>
                <c:pt idx="22">
                  <c:v>15040</c:v>
                </c:pt>
                <c:pt idx="23">
                  <c:v>15040</c:v>
                </c:pt>
                <c:pt idx="24">
                  <c:v>15817</c:v>
                </c:pt>
                <c:pt idx="25">
                  <c:v>15864</c:v>
                </c:pt>
                <c:pt idx="26">
                  <c:v>16843.5</c:v>
                </c:pt>
                <c:pt idx="27">
                  <c:v>16871</c:v>
                </c:pt>
                <c:pt idx="28">
                  <c:v>18000</c:v>
                </c:pt>
                <c:pt idx="29">
                  <c:v>18000</c:v>
                </c:pt>
                <c:pt idx="30">
                  <c:v>18000</c:v>
                </c:pt>
                <c:pt idx="31">
                  <c:v>21937</c:v>
                </c:pt>
                <c:pt idx="32">
                  <c:v>23087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C34-4CFE-A95D-F8BED2A0EBC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1E-3</c:v>
                  </c:pt>
                  <c:pt idx="3">
                    <c:v>2.3999999999999998E-3</c:v>
                  </c:pt>
                  <c:pt idx="4">
                    <c:v>1.4E-3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5.0000000000000001E-4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8.0000000000000004E-4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2.0000000000000001E-4</c:v>
                  </c:pt>
                  <c:pt idx="3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1E-3</c:v>
                  </c:pt>
                  <c:pt idx="3">
                    <c:v>2.3999999999999998E-3</c:v>
                  </c:pt>
                  <c:pt idx="4">
                    <c:v>1.4E-3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5.0000000000000001E-4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8.0000000000000004E-4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2.0000000000000001E-4</c:v>
                  </c:pt>
                  <c:pt idx="3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12866.5</c:v>
                </c:pt>
                <c:pt idx="2">
                  <c:v>14832</c:v>
                </c:pt>
                <c:pt idx="3">
                  <c:v>14832.5</c:v>
                </c:pt>
                <c:pt idx="4">
                  <c:v>14840.5</c:v>
                </c:pt>
                <c:pt idx="5">
                  <c:v>15057</c:v>
                </c:pt>
                <c:pt idx="6">
                  <c:v>15057</c:v>
                </c:pt>
                <c:pt idx="7">
                  <c:v>15057</c:v>
                </c:pt>
                <c:pt idx="8">
                  <c:v>15057</c:v>
                </c:pt>
                <c:pt idx="9">
                  <c:v>14929</c:v>
                </c:pt>
                <c:pt idx="10">
                  <c:v>14929</c:v>
                </c:pt>
                <c:pt idx="11">
                  <c:v>15001</c:v>
                </c:pt>
                <c:pt idx="12">
                  <c:v>14929</c:v>
                </c:pt>
                <c:pt idx="13">
                  <c:v>14929.5</c:v>
                </c:pt>
                <c:pt idx="14">
                  <c:v>14929.5</c:v>
                </c:pt>
                <c:pt idx="15">
                  <c:v>14929.5</c:v>
                </c:pt>
                <c:pt idx="16">
                  <c:v>15001</c:v>
                </c:pt>
                <c:pt idx="17">
                  <c:v>15001</c:v>
                </c:pt>
                <c:pt idx="18">
                  <c:v>15001.5</c:v>
                </c:pt>
                <c:pt idx="19">
                  <c:v>15001.5</c:v>
                </c:pt>
                <c:pt idx="20">
                  <c:v>15001.5</c:v>
                </c:pt>
                <c:pt idx="21">
                  <c:v>15040</c:v>
                </c:pt>
                <c:pt idx="22">
                  <c:v>15040</c:v>
                </c:pt>
                <c:pt idx="23">
                  <c:v>15040</c:v>
                </c:pt>
                <c:pt idx="24">
                  <c:v>15817</c:v>
                </c:pt>
                <c:pt idx="25">
                  <c:v>15864</c:v>
                </c:pt>
                <c:pt idx="26">
                  <c:v>16843.5</c:v>
                </c:pt>
                <c:pt idx="27">
                  <c:v>16871</c:v>
                </c:pt>
                <c:pt idx="28">
                  <c:v>18000</c:v>
                </c:pt>
                <c:pt idx="29">
                  <c:v>18000</c:v>
                </c:pt>
                <c:pt idx="30">
                  <c:v>18000</c:v>
                </c:pt>
                <c:pt idx="31">
                  <c:v>21937</c:v>
                </c:pt>
                <c:pt idx="32">
                  <c:v>23087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C34-4CFE-A95D-F8BED2A0EBC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1E-3</c:v>
                  </c:pt>
                  <c:pt idx="3">
                    <c:v>2.3999999999999998E-3</c:v>
                  </c:pt>
                  <c:pt idx="4">
                    <c:v>1.4E-3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5.0000000000000001E-4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8.0000000000000004E-4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2.0000000000000001E-4</c:v>
                  </c:pt>
                  <c:pt idx="3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1E-3</c:v>
                  </c:pt>
                  <c:pt idx="3">
                    <c:v>2.3999999999999998E-3</c:v>
                  </c:pt>
                  <c:pt idx="4">
                    <c:v>1.4E-3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5.0000000000000001E-4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8.0000000000000004E-4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2.0000000000000001E-4</c:v>
                  </c:pt>
                  <c:pt idx="3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12866.5</c:v>
                </c:pt>
                <c:pt idx="2">
                  <c:v>14832</c:v>
                </c:pt>
                <c:pt idx="3">
                  <c:v>14832.5</c:v>
                </c:pt>
                <c:pt idx="4">
                  <c:v>14840.5</c:v>
                </c:pt>
                <c:pt idx="5">
                  <c:v>15057</c:v>
                </c:pt>
                <c:pt idx="6">
                  <c:v>15057</c:v>
                </c:pt>
                <c:pt idx="7">
                  <c:v>15057</c:v>
                </c:pt>
                <c:pt idx="8">
                  <c:v>15057</c:v>
                </c:pt>
                <c:pt idx="9">
                  <c:v>14929</c:v>
                </c:pt>
                <c:pt idx="10">
                  <c:v>14929</c:v>
                </c:pt>
                <c:pt idx="11">
                  <c:v>15001</c:v>
                </c:pt>
                <c:pt idx="12">
                  <c:v>14929</c:v>
                </c:pt>
                <c:pt idx="13">
                  <c:v>14929.5</c:v>
                </c:pt>
                <c:pt idx="14">
                  <c:v>14929.5</c:v>
                </c:pt>
                <c:pt idx="15">
                  <c:v>14929.5</c:v>
                </c:pt>
                <c:pt idx="16">
                  <c:v>15001</c:v>
                </c:pt>
                <c:pt idx="17">
                  <c:v>15001</c:v>
                </c:pt>
                <c:pt idx="18">
                  <c:v>15001.5</c:v>
                </c:pt>
                <c:pt idx="19">
                  <c:v>15001.5</c:v>
                </c:pt>
                <c:pt idx="20">
                  <c:v>15001.5</c:v>
                </c:pt>
                <c:pt idx="21">
                  <c:v>15040</c:v>
                </c:pt>
                <c:pt idx="22">
                  <c:v>15040</c:v>
                </c:pt>
                <c:pt idx="23">
                  <c:v>15040</c:v>
                </c:pt>
                <c:pt idx="24">
                  <c:v>15817</c:v>
                </c:pt>
                <c:pt idx="25">
                  <c:v>15864</c:v>
                </c:pt>
                <c:pt idx="26">
                  <c:v>16843.5</c:v>
                </c:pt>
                <c:pt idx="27">
                  <c:v>16871</c:v>
                </c:pt>
                <c:pt idx="28">
                  <c:v>18000</c:v>
                </c:pt>
                <c:pt idx="29">
                  <c:v>18000</c:v>
                </c:pt>
                <c:pt idx="30">
                  <c:v>18000</c:v>
                </c:pt>
                <c:pt idx="31">
                  <c:v>21937</c:v>
                </c:pt>
                <c:pt idx="32">
                  <c:v>23087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C34-4CFE-A95D-F8BED2A0EBC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12866.5</c:v>
                </c:pt>
                <c:pt idx="2">
                  <c:v>14832</c:v>
                </c:pt>
                <c:pt idx="3">
                  <c:v>14832.5</c:v>
                </c:pt>
                <c:pt idx="4">
                  <c:v>14840.5</c:v>
                </c:pt>
                <c:pt idx="5">
                  <c:v>15057</c:v>
                </c:pt>
                <c:pt idx="6">
                  <c:v>15057</c:v>
                </c:pt>
                <c:pt idx="7">
                  <c:v>15057</c:v>
                </c:pt>
                <c:pt idx="8">
                  <c:v>15057</c:v>
                </c:pt>
                <c:pt idx="9">
                  <c:v>14929</c:v>
                </c:pt>
                <c:pt idx="10">
                  <c:v>14929</c:v>
                </c:pt>
                <c:pt idx="11">
                  <c:v>15001</c:v>
                </c:pt>
                <c:pt idx="12">
                  <c:v>14929</c:v>
                </c:pt>
                <c:pt idx="13">
                  <c:v>14929.5</c:v>
                </c:pt>
                <c:pt idx="14">
                  <c:v>14929.5</c:v>
                </c:pt>
                <c:pt idx="15">
                  <c:v>14929.5</c:v>
                </c:pt>
                <c:pt idx="16">
                  <c:v>15001</c:v>
                </c:pt>
                <c:pt idx="17">
                  <c:v>15001</c:v>
                </c:pt>
                <c:pt idx="18">
                  <c:v>15001.5</c:v>
                </c:pt>
                <c:pt idx="19">
                  <c:v>15001.5</c:v>
                </c:pt>
                <c:pt idx="20">
                  <c:v>15001.5</c:v>
                </c:pt>
                <c:pt idx="21">
                  <c:v>15040</c:v>
                </c:pt>
                <c:pt idx="22">
                  <c:v>15040</c:v>
                </c:pt>
                <c:pt idx="23">
                  <c:v>15040</c:v>
                </c:pt>
                <c:pt idx="24">
                  <c:v>15817</c:v>
                </c:pt>
                <c:pt idx="25">
                  <c:v>15864</c:v>
                </c:pt>
                <c:pt idx="26">
                  <c:v>16843.5</c:v>
                </c:pt>
                <c:pt idx="27">
                  <c:v>16871</c:v>
                </c:pt>
                <c:pt idx="28">
                  <c:v>18000</c:v>
                </c:pt>
                <c:pt idx="29">
                  <c:v>18000</c:v>
                </c:pt>
                <c:pt idx="30">
                  <c:v>18000</c:v>
                </c:pt>
                <c:pt idx="31">
                  <c:v>21937</c:v>
                </c:pt>
                <c:pt idx="32">
                  <c:v>23087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4.7735284212688758E-2</c:v>
                </c:pt>
                <c:pt idx="1">
                  <c:v>4.4321147969903531E-2</c:v>
                </c:pt>
                <c:pt idx="2">
                  <c:v>4.3799600945833711E-2</c:v>
                </c:pt>
                <c:pt idx="3">
                  <c:v>4.3799468270426925E-2</c:v>
                </c:pt>
                <c:pt idx="4">
                  <c:v>4.379734546391837E-2</c:v>
                </c:pt>
                <c:pt idx="5">
                  <c:v>4.3739897012780693E-2</c:v>
                </c:pt>
                <c:pt idx="6">
                  <c:v>4.3739897012780693E-2</c:v>
                </c:pt>
                <c:pt idx="7">
                  <c:v>4.3739897012780693E-2</c:v>
                </c:pt>
                <c:pt idx="8">
                  <c:v>4.3739897012780693E-2</c:v>
                </c:pt>
                <c:pt idx="9">
                  <c:v>4.3773861916917518E-2</c:v>
                </c:pt>
                <c:pt idx="10">
                  <c:v>4.3773861916917518E-2</c:v>
                </c:pt>
                <c:pt idx="11">
                  <c:v>4.3754756658340554E-2</c:v>
                </c:pt>
                <c:pt idx="12">
                  <c:v>4.3773861916917518E-2</c:v>
                </c:pt>
                <c:pt idx="13">
                  <c:v>4.3773729241510732E-2</c:v>
                </c:pt>
                <c:pt idx="14">
                  <c:v>4.3773729241510732E-2</c:v>
                </c:pt>
                <c:pt idx="15">
                  <c:v>4.3773729241510732E-2</c:v>
                </c:pt>
                <c:pt idx="16">
                  <c:v>4.3754756658340554E-2</c:v>
                </c:pt>
                <c:pt idx="17">
                  <c:v>4.3754756658340554E-2</c:v>
                </c:pt>
                <c:pt idx="18">
                  <c:v>4.3754623982933769E-2</c:v>
                </c:pt>
                <c:pt idx="19">
                  <c:v>4.3754623982933769E-2</c:v>
                </c:pt>
                <c:pt idx="20">
                  <c:v>4.3754623982933769E-2</c:v>
                </c:pt>
                <c:pt idx="21">
                  <c:v>4.374440797661136E-2</c:v>
                </c:pt>
                <c:pt idx="22">
                  <c:v>4.374440797661136E-2</c:v>
                </c:pt>
                <c:pt idx="23">
                  <c:v>4.374440797661136E-2</c:v>
                </c:pt>
                <c:pt idx="24">
                  <c:v>4.3538230394468268E-2</c:v>
                </c:pt>
                <c:pt idx="25">
                  <c:v>4.3525758906230526E-2</c:v>
                </c:pt>
                <c:pt idx="26">
                  <c:v>4.3265847784339714E-2</c:v>
                </c:pt>
                <c:pt idx="27">
                  <c:v>4.325855063696657E-2</c:v>
                </c:pt>
                <c:pt idx="28">
                  <c:v>4.2958969568447192E-2</c:v>
                </c:pt>
                <c:pt idx="29">
                  <c:v>4.2958969568447192E-2</c:v>
                </c:pt>
                <c:pt idx="30">
                  <c:v>4.2958969568447192E-2</c:v>
                </c:pt>
                <c:pt idx="31">
                  <c:v>4.1914283415426135E-2</c:v>
                </c:pt>
                <c:pt idx="32">
                  <c:v>4.1609129979821816E-2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C34-4CFE-A95D-F8BED2A0EBC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12866.5</c:v>
                </c:pt>
                <c:pt idx="2">
                  <c:v>14832</c:v>
                </c:pt>
                <c:pt idx="3">
                  <c:v>14832.5</c:v>
                </c:pt>
                <c:pt idx="4">
                  <c:v>14840.5</c:v>
                </c:pt>
                <c:pt idx="5">
                  <c:v>15057</c:v>
                </c:pt>
                <c:pt idx="6">
                  <c:v>15057</c:v>
                </c:pt>
                <c:pt idx="7">
                  <c:v>15057</c:v>
                </c:pt>
                <c:pt idx="8">
                  <c:v>15057</c:v>
                </c:pt>
                <c:pt idx="9">
                  <c:v>14929</c:v>
                </c:pt>
                <c:pt idx="10">
                  <c:v>14929</c:v>
                </c:pt>
                <c:pt idx="11">
                  <c:v>15001</c:v>
                </c:pt>
                <c:pt idx="12">
                  <c:v>14929</c:v>
                </c:pt>
                <c:pt idx="13">
                  <c:v>14929.5</c:v>
                </c:pt>
                <c:pt idx="14">
                  <c:v>14929.5</c:v>
                </c:pt>
                <c:pt idx="15">
                  <c:v>14929.5</c:v>
                </c:pt>
                <c:pt idx="16">
                  <c:v>15001</c:v>
                </c:pt>
                <c:pt idx="17">
                  <c:v>15001</c:v>
                </c:pt>
                <c:pt idx="18">
                  <c:v>15001.5</c:v>
                </c:pt>
                <c:pt idx="19">
                  <c:v>15001.5</c:v>
                </c:pt>
                <c:pt idx="20">
                  <c:v>15001.5</c:v>
                </c:pt>
                <c:pt idx="21">
                  <c:v>15040</c:v>
                </c:pt>
                <c:pt idx="22">
                  <c:v>15040</c:v>
                </c:pt>
                <c:pt idx="23">
                  <c:v>15040</c:v>
                </c:pt>
                <c:pt idx="24">
                  <c:v>15817</c:v>
                </c:pt>
                <c:pt idx="25">
                  <c:v>15864</c:v>
                </c:pt>
                <c:pt idx="26">
                  <c:v>16843.5</c:v>
                </c:pt>
                <c:pt idx="27">
                  <c:v>16871</c:v>
                </c:pt>
                <c:pt idx="28">
                  <c:v>18000</c:v>
                </c:pt>
                <c:pt idx="29">
                  <c:v>18000</c:v>
                </c:pt>
                <c:pt idx="30">
                  <c:v>18000</c:v>
                </c:pt>
                <c:pt idx="31">
                  <c:v>21937</c:v>
                </c:pt>
                <c:pt idx="32">
                  <c:v>23087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C34-4CFE-A95D-F8BED2A0E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2531352"/>
        <c:axId val="1"/>
      </c:scatterChart>
      <c:valAx>
        <c:axId val="792531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25313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17</xdr:col>
      <xdr:colOff>200025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20350CF-3089-F3E0-00EE-1549ED4539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39" activePane="bottomRight" state="frozen"/>
      <selection pane="topRight" activeCell="O1" sqref="O1"/>
      <selection pane="bottomLeft" activeCell="A22" sqref="A22"/>
      <selection pane="bottomRight" activeCell="F12" sqref="F12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>
      <c r="A1" s="1" t="s">
        <v>45</v>
      </c>
    </row>
    <row r="2" spans="1:6">
      <c r="A2" t="s">
        <v>26</v>
      </c>
      <c r="B2" t="s">
        <v>44</v>
      </c>
      <c r="C2" s="3"/>
      <c r="D2" s="3"/>
    </row>
    <row r="3" spans="1:6" ht="13.5" thickBot="1"/>
    <row r="4" spans="1:6" ht="14.25" thickTop="1" thickBot="1">
      <c r="A4" s="5" t="s">
        <v>3</v>
      </c>
      <c r="C4" s="27" t="s">
        <v>40</v>
      </c>
      <c r="D4" s="28" t="s">
        <v>40</v>
      </c>
    </row>
    <row r="5" spans="1:6" ht="13.5" thickTop="1">
      <c r="A5" s="9" t="s">
        <v>31</v>
      </c>
      <c r="B5" s="10"/>
      <c r="C5" s="11">
        <v>-9.5</v>
      </c>
      <c r="D5" s="10" t="s">
        <v>32</v>
      </c>
    </row>
    <row r="6" spans="1:6">
      <c r="A6" s="5" t="s">
        <v>4</v>
      </c>
    </row>
    <row r="7" spans="1:6">
      <c r="A7" t="s">
        <v>5</v>
      </c>
      <c r="C7" s="50">
        <v>51395.97</v>
      </c>
      <c r="D7" s="29" t="s">
        <v>41</v>
      </c>
    </row>
    <row r="8" spans="1:6">
      <c r="A8" t="s">
        <v>6</v>
      </c>
      <c r="C8" s="50">
        <v>0.36046499999999998</v>
      </c>
      <c r="D8" s="29" t="s">
        <v>41</v>
      </c>
    </row>
    <row r="9" spans="1:6">
      <c r="A9" s="24" t="s">
        <v>35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>
      <c r="A10" s="10"/>
      <c r="B10" s="10"/>
      <c r="C10" s="4" t="s">
        <v>22</v>
      </c>
      <c r="D10" s="4" t="s">
        <v>23</v>
      </c>
      <c r="E10" s="10"/>
    </row>
    <row r="11" spans="1:6">
      <c r="A11" s="10" t="s">
        <v>18</v>
      </c>
      <c r="B11" s="10"/>
      <c r="C11" s="21">
        <f ca="1">INTERCEPT(INDIRECT($D$9):G992,INDIRECT($C$9):F992)</f>
        <v>4.7735284212688758E-2</v>
      </c>
      <c r="D11" s="3"/>
      <c r="E11" s="10"/>
    </row>
    <row r="12" spans="1:6">
      <c r="A12" s="10" t="s">
        <v>19</v>
      </c>
      <c r="B12" s="10"/>
      <c r="C12" s="21">
        <f ca="1">SLOPE(INDIRECT($D$9):G992,INDIRECT($C$9):F992)</f>
        <v>-2.6535081356897582E-7</v>
      </c>
      <c r="D12" s="3"/>
      <c r="E12" s="10"/>
    </row>
    <row r="13" spans="1:6">
      <c r="A13" s="10" t="s">
        <v>21</v>
      </c>
      <c r="B13" s="10"/>
      <c r="C13" s="3" t="s">
        <v>16</v>
      </c>
    </row>
    <row r="14" spans="1:6">
      <c r="A14" s="10"/>
      <c r="B14" s="10"/>
      <c r="C14" s="10"/>
    </row>
    <row r="15" spans="1:6">
      <c r="A15" s="12" t="s">
        <v>20</v>
      </c>
      <c r="B15" s="10"/>
      <c r="C15" s="13">
        <f ca="1">(C7+C11)+(C8+C12)*INT(MAX(F21:F3533))</f>
        <v>59718.06706412998</v>
      </c>
      <c r="E15" s="14" t="s">
        <v>37</v>
      </c>
      <c r="F15" s="11">
        <v>1</v>
      </c>
    </row>
    <row r="16" spans="1:6">
      <c r="A16" s="16" t="s">
        <v>7</v>
      </c>
      <c r="B16" s="10"/>
      <c r="C16" s="17">
        <f ca="1">+C8+C12</f>
        <v>0.36046473464918644</v>
      </c>
      <c r="E16" s="14" t="s">
        <v>33</v>
      </c>
      <c r="F16" s="15">
        <f ca="1">NOW()+15018.5+$C$5/24</f>
        <v>60324.756357523147</v>
      </c>
    </row>
    <row r="17" spans="1:21" ht="13.5" thickBot="1">
      <c r="A17" s="14" t="s">
        <v>30</v>
      </c>
      <c r="B17" s="10"/>
      <c r="C17" s="10">
        <f>COUNT(C21:C2191)</f>
        <v>33</v>
      </c>
      <c r="E17" s="14" t="s">
        <v>38</v>
      </c>
      <c r="F17" s="15">
        <f ca="1">ROUND(2*(F16-$C$7)/$C$8,0)/2+F15</f>
        <v>24771</v>
      </c>
    </row>
    <row r="18" spans="1:21" ht="14.25" thickTop="1" thickBot="1">
      <c r="A18" s="16" t="s">
        <v>8</v>
      </c>
      <c r="B18" s="10"/>
      <c r="C18" s="19">
        <f ca="1">+C15</f>
        <v>59718.06706412998</v>
      </c>
      <c r="D18" s="20">
        <f ca="1">+C16</f>
        <v>0.36046473464918644</v>
      </c>
      <c r="E18" s="14" t="s">
        <v>39</v>
      </c>
      <c r="F18" s="23">
        <f ca="1">ROUND(2*(F16-$C$15)/$C$16,0)/2+F15</f>
        <v>1684</v>
      </c>
    </row>
    <row r="19" spans="1:21" ht="13.5" thickTop="1">
      <c r="E19" s="14" t="s">
        <v>34</v>
      </c>
      <c r="F19" s="18">
        <f ca="1">+$C$15+$C$16*F18-15018.5-$C$5/24</f>
        <v>45306.985510612547</v>
      </c>
    </row>
    <row r="20" spans="1:21" ht="13.5" thickBot="1">
      <c r="A20" s="4" t="s">
        <v>9</v>
      </c>
      <c r="B20" s="4" t="s">
        <v>10</v>
      </c>
      <c r="C20" s="4" t="s">
        <v>11</v>
      </c>
      <c r="D20" s="4" t="s">
        <v>15</v>
      </c>
      <c r="E20" s="4" t="s">
        <v>12</v>
      </c>
      <c r="F20" s="4" t="s">
        <v>13</v>
      </c>
      <c r="G20" s="4" t="s">
        <v>14</v>
      </c>
      <c r="H20" s="7" t="s">
        <v>2</v>
      </c>
      <c r="I20" s="7" t="s">
        <v>51</v>
      </c>
      <c r="J20" s="7" t="s">
        <v>0</v>
      </c>
      <c r="K20" s="7" t="s">
        <v>1</v>
      </c>
      <c r="L20" s="7" t="s">
        <v>27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17</v>
      </c>
      <c r="U20" s="26" t="s">
        <v>36</v>
      </c>
    </row>
    <row r="21" spans="1:21">
      <c r="A21" t="s">
        <v>41</v>
      </c>
      <c r="C21" s="8">
        <f>C7</f>
        <v>51395.97</v>
      </c>
      <c r="D21" s="8" t="s">
        <v>16</v>
      </c>
      <c r="E21">
        <f t="shared" ref="E21:E51" si="0">+(C21-C$7)/C$8</f>
        <v>0</v>
      </c>
      <c r="F21">
        <f t="shared" ref="F21:F51" si="1">ROUND(2*E21,0)/2</f>
        <v>0</v>
      </c>
      <c r="G21">
        <f t="shared" ref="G21:G51" si="2">+C21-(C$7+F21*C$8)</f>
        <v>0</v>
      </c>
      <c r="I21">
        <f>+G21</f>
        <v>0</v>
      </c>
      <c r="O21">
        <f t="shared" ref="O21:O51" ca="1" si="3">+C$11+C$12*$F21</f>
        <v>4.7735284212688758E-2</v>
      </c>
      <c r="Q21" s="2">
        <f t="shared" ref="Q21:Q51" si="4">+C21-15018.5</f>
        <v>36377.47</v>
      </c>
    </row>
    <row r="22" spans="1:21">
      <c r="A22" s="35" t="s">
        <v>42</v>
      </c>
      <c r="B22" s="36" t="s">
        <v>43</v>
      </c>
      <c r="C22" s="35">
        <v>56033.934699999998</v>
      </c>
      <c r="D22" s="35">
        <v>5.0000000000000001E-4</v>
      </c>
      <c r="E22">
        <f t="shared" si="0"/>
        <v>12866.615898908347</v>
      </c>
      <c r="F22">
        <f t="shared" si="1"/>
        <v>12866.5</v>
      </c>
      <c r="G22">
        <f t="shared" si="2"/>
        <v>4.177749999507796E-2</v>
      </c>
      <c r="K22">
        <f>+G22</f>
        <v>4.177749999507796E-2</v>
      </c>
      <c r="O22">
        <f t="shared" ca="1" si="3"/>
        <v>4.4321147969903531E-2</v>
      </c>
      <c r="Q22" s="2">
        <f t="shared" si="4"/>
        <v>41015.434699999998</v>
      </c>
    </row>
    <row r="23" spans="1:21">
      <c r="A23" s="30" t="s">
        <v>46</v>
      </c>
      <c r="B23" s="31" t="s">
        <v>48</v>
      </c>
      <c r="C23" s="30">
        <v>56742.4306</v>
      </c>
      <c r="D23" s="30">
        <v>1E-3</v>
      </c>
      <c r="E23">
        <f t="shared" si="0"/>
        <v>14832.121287781058</v>
      </c>
      <c r="F23">
        <f t="shared" si="1"/>
        <v>14832</v>
      </c>
      <c r="G23">
        <f t="shared" si="2"/>
        <v>4.372000000148546E-2</v>
      </c>
      <c r="J23">
        <f>+G23</f>
        <v>4.372000000148546E-2</v>
      </c>
      <c r="O23">
        <f t="shared" ca="1" si="3"/>
        <v>4.3799600945833711E-2</v>
      </c>
      <c r="Q23" s="2">
        <f t="shared" si="4"/>
        <v>41723.9306</v>
      </c>
    </row>
    <row r="24" spans="1:21">
      <c r="A24" s="30" t="s">
        <v>46</v>
      </c>
      <c r="B24" s="31" t="s">
        <v>48</v>
      </c>
      <c r="C24" s="30">
        <v>56742.610999999997</v>
      </c>
      <c r="D24" s="30">
        <v>2.3999999999999998E-3</v>
      </c>
      <c r="E24">
        <f t="shared" si="0"/>
        <v>14832.621752458619</v>
      </c>
      <c r="F24">
        <f t="shared" si="1"/>
        <v>14832.5</v>
      </c>
      <c r="G24">
        <f t="shared" si="2"/>
        <v>4.3887499996344559E-2</v>
      </c>
      <c r="J24">
        <f>+G24</f>
        <v>4.3887499996344559E-2</v>
      </c>
      <c r="O24">
        <f t="shared" ca="1" si="3"/>
        <v>4.3799468270426925E-2</v>
      </c>
      <c r="Q24" s="2">
        <f t="shared" si="4"/>
        <v>41724.110999999997</v>
      </c>
    </row>
    <row r="25" spans="1:21">
      <c r="A25" s="30" t="s">
        <v>46</v>
      </c>
      <c r="B25" s="31" t="s">
        <v>48</v>
      </c>
      <c r="C25" s="30">
        <v>56745.494599999998</v>
      </c>
      <c r="D25" s="30">
        <v>1.4E-3</v>
      </c>
      <c r="E25">
        <f t="shared" si="0"/>
        <v>14840.621419555289</v>
      </c>
      <c r="F25">
        <f t="shared" si="1"/>
        <v>14840.5</v>
      </c>
      <c r="G25">
        <f t="shared" si="2"/>
        <v>4.3767499999376014E-2</v>
      </c>
      <c r="J25">
        <f>+G25</f>
        <v>4.3767499999376014E-2</v>
      </c>
      <c r="O25">
        <f t="shared" ca="1" si="3"/>
        <v>4.379734546391837E-2</v>
      </c>
      <c r="Q25" s="2">
        <f t="shared" si="4"/>
        <v>41726.994599999998</v>
      </c>
    </row>
    <row r="26" spans="1:21">
      <c r="A26" s="32" t="s">
        <v>47</v>
      </c>
      <c r="B26" s="33" t="s">
        <v>48</v>
      </c>
      <c r="C26" s="34">
        <v>56823.534079999998</v>
      </c>
      <c r="D26" s="32">
        <v>2.0000000000000001E-4</v>
      </c>
      <c r="E26">
        <f t="shared" si="0"/>
        <v>15057.118111328415</v>
      </c>
      <c r="F26">
        <f t="shared" si="1"/>
        <v>15057</v>
      </c>
      <c r="G26">
        <f t="shared" si="2"/>
        <v>4.2574999999487773E-2</v>
      </c>
      <c r="K26">
        <f t="shared" ref="K26:K44" si="5">+G26</f>
        <v>4.2574999999487773E-2</v>
      </c>
      <c r="O26">
        <f t="shared" ca="1" si="3"/>
        <v>4.3739897012780693E-2</v>
      </c>
      <c r="Q26" s="2">
        <f t="shared" si="4"/>
        <v>41805.034079999998</v>
      </c>
    </row>
    <row r="27" spans="1:21">
      <c r="A27" s="32" t="s">
        <v>47</v>
      </c>
      <c r="B27" s="33" t="s">
        <v>48</v>
      </c>
      <c r="C27" s="34">
        <v>56823.534639999998</v>
      </c>
      <c r="D27" s="32">
        <v>2.0000000000000001E-4</v>
      </c>
      <c r="E27">
        <f t="shared" si="0"/>
        <v>15057.119664877304</v>
      </c>
      <c r="F27">
        <f t="shared" si="1"/>
        <v>15057</v>
      </c>
      <c r="G27">
        <f t="shared" si="2"/>
        <v>4.3134999999892898E-2</v>
      </c>
      <c r="K27">
        <f t="shared" si="5"/>
        <v>4.3134999999892898E-2</v>
      </c>
      <c r="O27">
        <f t="shared" ca="1" si="3"/>
        <v>4.3739897012780693E-2</v>
      </c>
      <c r="Q27" s="2">
        <f t="shared" si="4"/>
        <v>41805.034639999998</v>
      </c>
    </row>
    <row r="28" spans="1:21">
      <c r="A28" s="32" t="s">
        <v>47</v>
      </c>
      <c r="B28" s="33" t="s">
        <v>48</v>
      </c>
      <c r="C28" s="34">
        <v>56823.53469</v>
      </c>
      <c r="D28" s="32">
        <v>1E-4</v>
      </c>
      <c r="E28">
        <f t="shared" si="0"/>
        <v>15057.119803587033</v>
      </c>
      <c r="F28">
        <f t="shared" si="1"/>
        <v>15057</v>
      </c>
      <c r="G28">
        <f t="shared" si="2"/>
        <v>4.318500000226777E-2</v>
      </c>
      <c r="K28">
        <f t="shared" si="5"/>
        <v>4.318500000226777E-2</v>
      </c>
      <c r="O28">
        <f t="shared" ca="1" si="3"/>
        <v>4.3739897012780693E-2</v>
      </c>
      <c r="Q28" s="2">
        <f t="shared" si="4"/>
        <v>41805.03469</v>
      </c>
    </row>
    <row r="29" spans="1:21">
      <c r="A29" s="32" t="s">
        <v>47</v>
      </c>
      <c r="B29" s="33" t="s">
        <v>48</v>
      </c>
      <c r="C29" s="34">
        <v>56823.53486</v>
      </c>
      <c r="D29" s="32">
        <v>1E-4</v>
      </c>
      <c r="E29">
        <f t="shared" si="0"/>
        <v>15057.120275200086</v>
      </c>
      <c r="F29">
        <f t="shared" si="1"/>
        <v>15057</v>
      </c>
      <c r="G29">
        <f t="shared" si="2"/>
        <v>4.3355000001611188E-2</v>
      </c>
      <c r="K29">
        <f t="shared" si="5"/>
        <v>4.3355000001611188E-2</v>
      </c>
      <c r="O29">
        <f t="shared" ca="1" si="3"/>
        <v>4.3739897012780693E-2</v>
      </c>
      <c r="Q29" s="2">
        <f t="shared" si="4"/>
        <v>41805.03486</v>
      </c>
    </row>
    <row r="30" spans="1:21">
      <c r="A30" s="32" t="s">
        <v>47</v>
      </c>
      <c r="B30" s="33" t="s">
        <v>48</v>
      </c>
      <c r="C30" s="34">
        <v>56777.395360000002</v>
      </c>
      <c r="D30" s="32">
        <v>2.9999999999999997E-4</v>
      </c>
      <c r="E30">
        <f t="shared" si="0"/>
        <v>14929.120330683982</v>
      </c>
      <c r="F30">
        <f t="shared" si="1"/>
        <v>14929</v>
      </c>
      <c r="G30">
        <f t="shared" si="2"/>
        <v>4.3375000001105946E-2</v>
      </c>
      <c r="K30">
        <f t="shared" si="5"/>
        <v>4.3375000001105946E-2</v>
      </c>
      <c r="O30">
        <f t="shared" ca="1" si="3"/>
        <v>4.3773861916917518E-2</v>
      </c>
      <c r="Q30" s="2">
        <f t="shared" si="4"/>
        <v>41758.895360000002</v>
      </c>
    </row>
    <row r="31" spans="1:21">
      <c r="A31" s="32" t="s">
        <v>47</v>
      </c>
      <c r="B31" s="33" t="s">
        <v>48</v>
      </c>
      <c r="C31" s="34">
        <v>56777.395539999998</v>
      </c>
      <c r="D31" s="32">
        <v>2.9999999999999997E-4</v>
      </c>
      <c r="E31">
        <f t="shared" si="0"/>
        <v>14929.120830038968</v>
      </c>
      <c r="F31">
        <f t="shared" si="1"/>
        <v>14929</v>
      </c>
      <c r="G31">
        <f t="shared" si="2"/>
        <v>4.3554999996558763E-2</v>
      </c>
      <c r="K31">
        <f t="shared" si="5"/>
        <v>4.3554999996558763E-2</v>
      </c>
      <c r="O31">
        <f t="shared" ca="1" si="3"/>
        <v>4.3773861916917518E-2</v>
      </c>
      <c r="Q31" s="2">
        <f t="shared" si="4"/>
        <v>41758.895539999998</v>
      </c>
    </row>
    <row r="32" spans="1:21">
      <c r="A32" s="32" t="s">
        <v>47</v>
      </c>
      <c r="B32" s="33" t="s">
        <v>48</v>
      </c>
      <c r="C32" s="34">
        <v>56803.347690000002</v>
      </c>
      <c r="D32" s="32">
        <v>5.0000000000000001E-4</v>
      </c>
      <c r="E32">
        <f t="shared" si="0"/>
        <v>15001.117140360371</v>
      </c>
      <c r="F32">
        <f t="shared" si="1"/>
        <v>15001</v>
      </c>
      <c r="G32">
        <f t="shared" si="2"/>
        <v>4.2225000004691537E-2</v>
      </c>
      <c r="K32">
        <f t="shared" si="5"/>
        <v>4.2225000004691537E-2</v>
      </c>
      <c r="O32">
        <f t="shared" ca="1" si="3"/>
        <v>4.3754756658340554E-2</v>
      </c>
      <c r="Q32" s="2">
        <f t="shared" si="4"/>
        <v>41784.847690000002</v>
      </c>
    </row>
    <row r="33" spans="1:17">
      <c r="A33" s="32" t="s">
        <v>47</v>
      </c>
      <c r="B33" s="33" t="s">
        <v>48</v>
      </c>
      <c r="C33" s="34">
        <v>56777.395340000003</v>
      </c>
      <c r="D33" s="32">
        <v>2.9999999999999997E-4</v>
      </c>
      <c r="E33">
        <f t="shared" si="0"/>
        <v>14929.120275200094</v>
      </c>
      <c r="F33">
        <f t="shared" si="1"/>
        <v>14929</v>
      </c>
      <c r="G33">
        <f t="shared" si="2"/>
        <v>4.3355000001611188E-2</v>
      </c>
      <c r="K33">
        <f t="shared" si="5"/>
        <v>4.3355000001611188E-2</v>
      </c>
      <c r="O33">
        <f t="shared" ca="1" si="3"/>
        <v>4.3773861916917518E-2</v>
      </c>
      <c r="Q33" s="2">
        <f t="shared" si="4"/>
        <v>41758.895340000003</v>
      </c>
    </row>
    <row r="34" spans="1:17">
      <c r="A34" s="32" t="s">
        <v>47</v>
      </c>
      <c r="B34" s="33" t="s">
        <v>49</v>
      </c>
      <c r="C34" s="34">
        <v>56777.573940000002</v>
      </c>
      <c r="D34" s="32">
        <v>2.9999999999999997E-4</v>
      </c>
      <c r="E34">
        <f t="shared" si="0"/>
        <v>14929.615746327663</v>
      </c>
      <c r="F34">
        <f t="shared" si="1"/>
        <v>14929.5</v>
      </c>
      <c r="G34">
        <f t="shared" si="2"/>
        <v>4.1722499998286366E-2</v>
      </c>
      <c r="K34">
        <f t="shared" si="5"/>
        <v>4.1722499998286366E-2</v>
      </c>
      <c r="O34">
        <f t="shared" ca="1" si="3"/>
        <v>4.3773729241510732E-2</v>
      </c>
      <c r="Q34" s="2">
        <f t="shared" si="4"/>
        <v>41759.073940000002</v>
      </c>
    </row>
    <row r="35" spans="1:17">
      <c r="A35" s="32" t="s">
        <v>47</v>
      </c>
      <c r="B35" s="33" t="s">
        <v>48</v>
      </c>
      <c r="C35" s="34">
        <v>56777.574630000003</v>
      </c>
      <c r="D35" s="32">
        <v>5.0000000000000001E-4</v>
      </c>
      <c r="E35">
        <f t="shared" si="0"/>
        <v>14929.617660521832</v>
      </c>
      <c r="F35">
        <f t="shared" si="1"/>
        <v>14929.5</v>
      </c>
      <c r="G35">
        <f t="shared" si="2"/>
        <v>4.2412499999045394E-2</v>
      </c>
      <c r="K35">
        <f t="shared" si="5"/>
        <v>4.2412499999045394E-2</v>
      </c>
      <c r="O35">
        <f t="shared" ca="1" si="3"/>
        <v>4.3773729241510732E-2</v>
      </c>
      <c r="Q35" s="2">
        <f t="shared" si="4"/>
        <v>41759.074630000003</v>
      </c>
    </row>
    <row r="36" spans="1:17">
      <c r="A36" s="32" t="s">
        <v>47</v>
      </c>
      <c r="B36" s="33" t="s">
        <v>49</v>
      </c>
      <c r="C36" s="34">
        <v>56777.574780000003</v>
      </c>
      <c r="D36" s="32">
        <v>1E-4</v>
      </c>
      <c r="E36">
        <f t="shared" si="0"/>
        <v>14929.618076650997</v>
      </c>
      <c r="F36">
        <f t="shared" si="1"/>
        <v>14929.5</v>
      </c>
      <c r="G36">
        <f t="shared" si="2"/>
        <v>4.2562499998894054E-2</v>
      </c>
      <c r="K36">
        <f t="shared" si="5"/>
        <v>4.2562499998894054E-2</v>
      </c>
      <c r="O36">
        <f t="shared" ca="1" si="3"/>
        <v>4.3773729241510732E-2</v>
      </c>
      <c r="Q36" s="2">
        <f t="shared" si="4"/>
        <v>41759.074780000003</v>
      </c>
    </row>
    <row r="37" spans="1:17">
      <c r="A37" s="32" t="s">
        <v>47</v>
      </c>
      <c r="B37" s="33" t="s">
        <v>48</v>
      </c>
      <c r="C37" s="34">
        <v>56803.348169999997</v>
      </c>
      <c r="D37" s="32">
        <v>5.0000000000000001E-4</v>
      </c>
      <c r="E37">
        <f t="shared" si="0"/>
        <v>15001.118471973692</v>
      </c>
      <c r="F37">
        <f t="shared" si="1"/>
        <v>15001</v>
      </c>
      <c r="G37">
        <f t="shared" si="2"/>
        <v>4.2704999999841675E-2</v>
      </c>
      <c r="K37">
        <f t="shared" si="5"/>
        <v>4.2704999999841675E-2</v>
      </c>
      <c r="O37">
        <f t="shared" ca="1" si="3"/>
        <v>4.3754756658340554E-2</v>
      </c>
      <c r="Q37" s="2">
        <f t="shared" si="4"/>
        <v>41784.848169999997</v>
      </c>
    </row>
    <row r="38" spans="1:17">
      <c r="A38" s="32" t="s">
        <v>47</v>
      </c>
      <c r="B38" s="33" t="s">
        <v>48</v>
      </c>
      <c r="C38" s="34">
        <v>56803.348980000002</v>
      </c>
      <c r="D38" s="32">
        <v>2.9999999999999997E-4</v>
      </c>
      <c r="E38">
        <f t="shared" si="0"/>
        <v>15001.120719071205</v>
      </c>
      <c r="F38">
        <f t="shared" si="1"/>
        <v>15001</v>
      </c>
      <c r="G38">
        <f t="shared" si="2"/>
        <v>4.3515000004845206E-2</v>
      </c>
      <c r="K38">
        <f t="shared" si="5"/>
        <v>4.3515000004845206E-2</v>
      </c>
      <c r="O38">
        <f t="shared" ca="1" si="3"/>
        <v>4.3754756658340554E-2</v>
      </c>
      <c r="Q38" s="2">
        <f t="shared" si="4"/>
        <v>41784.848980000002</v>
      </c>
    </row>
    <row r="39" spans="1:17">
      <c r="A39" s="32" t="s">
        <v>47</v>
      </c>
      <c r="B39" s="33" t="s">
        <v>49</v>
      </c>
      <c r="C39" s="34">
        <v>56803.529170000002</v>
      </c>
      <c r="D39" s="32">
        <v>2.0000000000000001E-4</v>
      </c>
      <c r="E39">
        <f t="shared" si="0"/>
        <v>15001.620601167939</v>
      </c>
      <c r="F39">
        <f t="shared" si="1"/>
        <v>15001.5</v>
      </c>
      <c r="G39">
        <f t="shared" si="2"/>
        <v>4.3472500001371372E-2</v>
      </c>
      <c r="K39">
        <f t="shared" si="5"/>
        <v>4.3472500001371372E-2</v>
      </c>
      <c r="O39">
        <f t="shared" ca="1" si="3"/>
        <v>4.3754623982933769E-2</v>
      </c>
      <c r="Q39" s="2">
        <f t="shared" si="4"/>
        <v>41785.029170000002</v>
      </c>
    </row>
    <row r="40" spans="1:17">
      <c r="A40" s="32" t="s">
        <v>47</v>
      </c>
      <c r="B40" s="33" t="s">
        <v>49</v>
      </c>
      <c r="C40" s="34">
        <v>56803.529519999996</v>
      </c>
      <c r="D40" s="32">
        <v>1E-4</v>
      </c>
      <c r="E40">
        <f t="shared" si="0"/>
        <v>15001.621572135979</v>
      </c>
      <c r="F40">
        <f t="shared" si="1"/>
        <v>15001.5</v>
      </c>
      <c r="G40">
        <f t="shared" si="2"/>
        <v>4.3822499996167608E-2</v>
      </c>
      <c r="K40">
        <f t="shared" si="5"/>
        <v>4.3822499996167608E-2</v>
      </c>
      <c r="O40">
        <f t="shared" ca="1" si="3"/>
        <v>4.3754623982933769E-2</v>
      </c>
      <c r="Q40" s="2">
        <f t="shared" si="4"/>
        <v>41785.029519999996</v>
      </c>
    </row>
    <row r="41" spans="1:17">
      <c r="A41" s="32" t="s">
        <v>47</v>
      </c>
      <c r="B41" s="33" t="s">
        <v>48</v>
      </c>
      <c r="C41" s="34">
        <v>56803.529560000003</v>
      </c>
      <c r="D41" s="32">
        <v>2.0000000000000001E-4</v>
      </c>
      <c r="E41">
        <f t="shared" si="0"/>
        <v>15001.621683103775</v>
      </c>
      <c r="F41">
        <f t="shared" si="1"/>
        <v>15001.5</v>
      </c>
      <c r="G41">
        <f t="shared" si="2"/>
        <v>4.386250000243308E-2</v>
      </c>
      <c r="K41">
        <f t="shared" si="5"/>
        <v>4.386250000243308E-2</v>
      </c>
      <c r="O41">
        <f t="shared" ca="1" si="3"/>
        <v>4.3754623982933769E-2</v>
      </c>
      <c r="Q41" s="2">
        <f t="shared" si="4"/>
        <v>41785.029560000003</v>
      </c>
    </row>
    <row r="42" spans="1:17">
      <c r="A42" s="32" t="s">
        <v>47</v>
      </c>
      <c r="B42" s="33" t="s">
        <v>48</v>
      </c>
      <c r="C42" s="34">
        <v>56817.407140000003</v>
      </c>
      <c r="D42" s="32">
        <v>1E-4</v>
      </c>
      <c r="E42">
        <f t="shared" si="0"/>
        <v>15040.120788426068</v>
      </c>
      <c r="F42">
        <f t="shared" si="1"/>
        <v>15040</v>
      </c>
      <c r="G42">
        <f t="shared" si="2"/>
        <v>4.3540000006032642E-2</v>
      </c>
      <c r="K42">
        <f t="shared" si="5"/>
        <v>4.3540000006032642E-2</v>
      </c>
      <c r="O42">
        <f t="shared" ca="1" si="3"/>
        <v>4.374440797661136E-2</v>
      </c>
      <c r="Q42" s="2">
        <f t="shared" si="4"/>
        <v>41798.907140000003</v>
      </c>
    </row>
    <row r="43" spans="1:17">
      <c r="A43" s="32" t="s">
        <v>47</v>
      </c>
      <c r="B43" s="33" t="s">
        <v>48</v>
      </c>
      <c r="C43" s="34">
        <v>56817.407209999998</v>
      </c>
      <c r="D43" s="32">
        <v>2.0000000000000001E-4</v>
      </c>
      <c r="E43">
        <f t="shared" si="0"/>
        <v>15040.120982619663</v>
      </c>
      <c r="F43">
        <f t="shared" si="1"/>
        <v>15040</v>
      </c>
      <c r="G43">
        <f t="shared" si="2"/>
        <v>4.3610000000626314E-2</v>
      </c>
      <c r="K43">
        <f t="shared" si="5"/>
        <v>4.3610000000626314E-2</v>
      </c>
      <c r="O43">
        <f t="shared" ca="1" si="3"/>
        <v>4.374440797661136E-2</v>
      </c>
      <c r="Q43" s="2">
        <f t="shared" si="4"/>
        <v>41798.907209999998</v>
      </c>
    </row>
    <row r="44" spans="1:17">
      <c r="A44" s="32" t="s">
        <v>47</v>
      </c>
      <c r="B44" s="33" t="s">
        <v>48</v>
      </c>
      <c r="C44" s="34">
        <v>56817.407270000003</v>
      </c>
      <c r="D44" s="32">
        <v>2.0000000000000001E-4</v>
      </c>
      <c r="E44">
        <f t="shared" si="0"/>
        <v>15040.121149071345</v>
      </c>
      <c r="F44">
        <f t="shared" si="1"/>
        <v>15040</v>
      </c>
      <c r="G44">
        <f t="shared" si="2"/>
        <v>4.3670000006386545E-2</v>
      </c>
      <c r="K44">
        <f t="shared" si="5"/>
        <v>4.3670000006386545E-2</v>
      </c>
      <c r="O44">
        <f t="shared" ca="1" si="3"/>
        <v>4.374440797661136E-2</v>
      </c>
      <c r="Q44" s="2">
        <f t="shared" si="4"/>
        <v>41798.907270000003</v>
      </c>
    </row>
    <row r="45" spans="1:17">
      <c r="A45" s="35" t="s">
        <v>50</v>
      </c>
      <c r="B45" s="36"/>
      <c r="C45" s="35">
        <v>57097.491800000003</v>
      </c>
      <c r="D45" s="35">
        <v>8.0000000000000004E-4</v>
      </c>
      <c r="E45">
        <f t="shared" si="0"/>
        <v>15817.130095848424</v>
      </c>
      <c r="F45">
        <f t="shared" si="1"/>
        <v>15817</v>
      </c>
      <c r="G45">
        <f t="shared" si="2"/>
        <v>4.6894999999494758E-2</v>
      </c>
      <c r="J45">
        <f>+G45</f>
        <v>4.6894999999494758E-2</v>
      </c>
      <c r="O45">
        <f t="shared" ca="1" si="3"/>
        <v>4.3538230394468268E-2</v>
      </c>
      <c r="Q45" s="2">
        <f t="shared" si="4"/>
        <v>42078.991800000003</v>
      </c>
    </row>
    <row r="46" spans="1:17">
      <c r="A46" s="37" t="s">
        <v>52</v>
      </c>
      <c r="B46" s="38" t="s">
        <v>48</v>
      </c>
      <c r="C46" s="39">
        <v>57114.43434</v>
      </c>
      <c r="D46" s="39">
        <v>1E-4</v>
      </c>
      <c r="E46">
        <f t="shared" si="0"/>
        <v>15864.131996171609</v>
      </c>
      <c r="F46">
        <f t="shared" si="1"/>
        <v>15864</v>
      </c>
      <c r="G46">
        <f t="shared" si="2"/>
        <v>4.7579999998561107E-2</v>
      </c>
      <c r="K46">
        <f t="shared" ref="K46:K51" si="6">+G46</f>
        <v>4.7579999998561107E-2</v>
      </c>
      <c r="O46">
        <f t="shared" ca="1" si="3"/>
        <v>4.3525758906230526E-2</v>
      </c>
      <c r="Q46" s="2">
        <f t="shared" si="4"/>
        <v>42095.93434</v>
      </c>
    </row>
    <row r="47" spans="1:17">
      <c r="A47" s="37" t="s">
        <v>52</v>
      </c>
      <c r="B47" s="38" t="s">
        <v>49</v>
      </c>
      <c r="C47" s="39">
        <v>57467.508130000002</v>
      </c>
      <c r="D47" s="39">
        <v>1E-4</v>
      </c>
      <c r="E47">
        <f t="shared" si="0"/>
        <v>16843.627342460437</v>
      </c>
      <c r="F47">
        <f t="shared" si="1"/>
        <v>16843.5</v>
      </c>
      <c r="G47">
        <f t="shared" si="2"/>
        <v>4.5902500001830049E-2</v>
      </c>
      <c r="K47">
        <f t="shared" si="6"/>
        <v>4.5902500001830049E-2</v>
      </c>
      <c r="O47">
        <f t="shared" ca="1" si="3"/>
        <v>4.3265847784339714E-2</v>
      </c>
      <c r="Q47" s="2">
        <f t="shared" si="4"/>
        <v>42449.008130000002</v>
      </c>
    </row>
    <row r="48" spans="1:17">
      <c r="A48" s="37" t="s">
        <v>52</v>
      </c>
      <c r="B48" s="38" t="s">
        <v>48</v>
      </c>
      <c r="C48" s="39">
        <v>57477.420740000001</v>
      </c>
      <c r="D48" s="39">
        <v>1E-4</v>
      </c>
      <c r="E48">
        <f t="shared" si="0"/>
        <v>16871.126850040921</v>
      </c>
      <c r="F48">
        <f t="shared" si="1"/>
        <v>16871</v>
      </c>
      <c r="G48">
        <f t="shared" si="2"/>
        <v>4.5725000003585592E-2</v>
      </c>
      <c r="K48">
        <f t="shared" si="6"/>
        <v>4.5725000003585592E-2</v>
      </c>
      <c r="O48">
        <f t="shared" ca="1" si="3"/>
        <v>4.325855063696657E-2</v>
      </c>
      <c r="Q48" s="2">
        <f t="shared" si="4"/>
        <v>42458.920740000001</v>
      </c>
    </row>
    <row r="49" spans="1:17">
      <c r="A49" s="40" t="s">
        <v>53</v>
      </c>
      <c r="B49" s="41" t="s">
        <v>48</v>
      </c>
      <c r="C49" s="42">
        <v>57884.385129999835</v>
      </c>
      <c r="D49" s="42">
        <v>1E-4</v>
      </c>
      <c r="E49">
        <f t="shared" si="0"/>
        <v>18000.125199394766</v>
      </c>
      <c r="F49">
        <f t="shared" si="1"/>
        <v>18000</v>
      </c>
      <c r="G49">
        <f t="shared" si="2"/>
        <v>4.5129999831260648E-2</v>
      </c>
      <c r="K49">
        <f t="shared" si="6"/>
        <v>4.5129999831260648E-2</v>
      </c>
      <c r="O49">
        <f t="shared" ca="1" si="3"/>
        <v>4.2958969568447192E-2</v>
      </c>
      <c r="Q49" s="2">
        <f t="shared" si="4"/>
        <v>42865.885129999835</v>
      </c>
    </row>
    <row r="50" spans="1:17">
      <c r="A50" s="40" t="s">
        <v>53</v>
      </c>
      <c r="B50" s="41" t="s">
        <v>48</v>
      </c>
      <c r="C50" s="45">
        <v>57884.385400000028</v>
      </c>
      <c r="D50" s="42">
        <v>1E-4</v>
      </c>
      <c r="E50">
        <f t="shared" si="0"/>
        <v>18000.125948427802</v>
      </c>
      <c r="F50">
        <f t="shared" si="1"/>
        <v>18000</v>
      </c>
      <c r="G50">
        <f t="shared" si="2"/>
        <v>4.5400000024528708E-2</v>
      </c>
      <c r="K50">
        <f t="shared" si="6"/>
        <v>4.5400000024528708E-2</v>
      </c>
      <c r="O50">
        <f t="shared" ca="1" si="3"/>
        <v>4.2958969568447192E-2</v>
      </c>
      <c r="Q50" s="2">
        <f t="shared" si="4"/>
        <v>42865.885400000028</v>
      </c>
    </row>
    <row r="51" spans="1:17">
      <c r="A51" s="40" t="s">
        <v>53</v>
      </c>
      <c r="B51" s="41" t="s">
        <v>48</v>
      </c>
      <c r="C51" s="45">
        <v>57884.385689999908</v>
      </c>
      <c r="D51" s="42">
        <v>2.0000000000000001E-4</v>
      </c>
      <c r="E51">
        <f t="shared" si="0"/>
        <v>18000.126752943856</v>
      </c>
      <c r="F51">
        <f t="shared" si="1"/>
        <v>18000</v>
      </c>
      <c r="G51">
        <f t="shared" si="2"/>
        <v>4.5689999904425349E-2</v>
      </c>
      <c r="K51">
        <f t="shared" si="6"/>
        <v>4.5689999904425349E-2</v>
      </c>
      <c r="O51">
        <f t="shared" ca="1" si="3"/>
        <v>4.2958969568447192E-2</v>
      </c>
      <c r="Q51" s="2">
        <f t="shared" si="4"/>
        <v>42865.885689999908</v>
      </c>
    </row>
    <row r="52" spans="1:17">
      <c r="A52" s="43" t="s">
        <v>54</v>
      </c>
      <c r="B52" s="44" t="s">
        <v>48</v>
      </c>
      <c r="C52" s="48">
        <v>59303.5311</v>
      </c>
      <c r="D52" s="49">
        <v>1E-4</v>
      </c>
      <c r="E52">
        <f t="shared" ref="E52" si="7">+(C52-C$7)/C$8</f>
        <v>21937.112063584536</v>
      </c>
      <c r="F52">
        <f t="shared" ref="F52" si="8">ROUND(2*E52,0)/2</f>
        <v>21937</v>
      </c>
      <c r="G52">
        <f t="shared" ref="G52" si="9">+C52-(C$7+F52*C$8)</f>
        <v>4.0394999996351544E-2</v>
      </c>
      <c r="K52">
        <f t="shared" ref="K52" si="10">+G52</f>
        <v>4.0394999996351544E-2</v>
      </c>
      <c r="O52">
        <f t="shared" ref="O52" ca="1" si="11">+C$11+C$12*$F52</f>
        <v>4.1914283415426135E-2</v>
      </c>
      <c r="Q52" s="2">
        <f t="shared" ref="Q52" si="12">+C52-15018.5</f>
        <v>44285.0311</v>
      </c>
    </row>
    <row r="53" spans="1:17">
      <c r="A53" s="46" t="s">
        <v>55</v>
      </c>
      <c r="B53" s="47" t="s">
        <v>48</v>
      </c>
      <c r="C53" s="48">
        <v>59718.063000000082</v>
      </c>
      <c r="D53" s="8"/>
      <c r="E53">
        <f t="shared" ref="E53" si="13">+(C53-C$7)/C$8</f>
        <v>23087.104157130598</v>
      </c>
      <c r="F53">
        <f t="shared" ref="F53" si="14">ROUND(2*E53,0)/2</f>
        <v>23087</v>
      </c>
      <c r="G53">
        <f t="shared" ref="G53" si="15">+C53-(C$7+F53*C$8)</f>
        <v>3.7545000079262536E-2</v>
      </c>
      <c r="K53">
        <f t="shared" ref="K53" si="16">+G53</f>
        <v>3.7545000079262536E-2</v>
      </c>
      <c r="O53">
        <f t="shared" ref="O53" ca="1" si="17">+C$11+C$12*$F53</f>
        <v>4.1609129979821816E-2</v>
      </c>
      <c r="Q53" s="2">
        <f t="shared" ref="Q53" si="18">+C53-15018.5</f>
        <v>44699.563000000082</v>
      </c>
    </row>
    <row r="54" spans="1:17">
      <c r="C54" s="8"/>
      <c r="D54" s="8"/>
    </row>
    <row r="55" spans="1:17">
      <c r="C55" s="8"/>
      <c r="D55" s="8"/>
    </row>
    <row r="56" spans="1:17">
      <c r="C56" s="8"/>
      <c r="D56" s="8"/>
    </row>
    <row r="57" spans="1:17">
      <c r="C57" s="8"/>
      <c r="D57" s="8"/>
    </row>
    <row r="58" spans="1:17">
      <c r="C58" s="8"/>
      <c r="D58" s="8"/>
    </row>
    <row r="59" spans="1:17">
      <c r="C59" s="8"/>
      <c r="D59" s="8"/>
    </row>
    <row r="60" spans="1:17">
      <c r="C60" s="8"/>
      <c r="D60" s="8"/>
    </row>
    <row r="61" spans="1:17">
      <c r="C61" s="8"/>
      <c r="D61" s="8"/>
    </row>
    <row r="62" spans="1:17">
      <c r="C62" s="8"/>
      <c r="D62" s="8"/>
    </row>
    <row r="63" spans="1:17">
      <c r="C63" s="8"/>
      <c r="D63" s="8"/>
    </row>
    <row r="64" spans="1:17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rotectedRanges>
    <protectedRange sqref="A49:D51" name="Range1"/>
  </protectedRanges>
  <phoneticPr fontId="8" type="noConversion"/>
  <hyperlinks>
    <hyperlink ref="H2797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2024-01-15T05:09:09Z</dcterms:modified>
</cp:coreProperties>
</file>