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4D5B202-E6C3-4E7D-AEC8-533ADA6B114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G11" i="1"/>
  <c r="F11" i="1"/>
  <c r="Q22" i="1"/>
  <c r="Q23" i="1"/>
  <c r="Q24" i="1"/>
  <c r="Q25" i="1"/>
  <c r="Q26" i="1"/>
  <c r="C21" i="1"/>
  <c r="E21" i="1"/>
  <c r="F21" i="1"/>
  <c r="A21" i="1"/>
  <c r="H20" i="1"/>
  <c r="E14" i="1"/>
  <c r="E15" i="1" s="1"/>
  <c r="C17" i="1"/>
  <c r="Q21" i="1"/>
  <c r="G21" i="1"/>
  <c r="H21" i="1"/>
  <c r="C12" i="1"/>
  <c r="C16" i="1" l="1"/>
  <c r="D18" i="1" s="1"/>
  <c r="C11" i="1"/>
  <c r="O26" i="1" l="1"/>
  <c r="S26" i="1" s="1"/>
  <c r="C15" i="1"/>
  <c r="O23" i="1"/>
  <c r="S23" i="1" s="1"/>
  <c r="O22" i="1"/>
  <c r="S22" i="1" s="1"/>
  <c r="O21" i="1"/>
  <c r="S21" i="1" s="1"/>
  <c r="O25" i="1"/>
  <c r="S25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<sst xmlns="http://schemas.openxmlformats.org/spreadsheetml/2006/main" count="62" uniqueCount="54">
  <si>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</si>
  <si>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</si>
  <si>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</si>
  <si>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</si>
  <si>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</si>
  <si>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</si>
  <si>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</si>
  <si>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</si>
  <si>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</si>
  <si>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</si>
  <si>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</si>
  <si>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</si>
  <si>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</si>
  <si>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</si>
  <si>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</si>
  <si>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</si>
  <si>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</si>
  <si>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</si>
  <si>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</si>
  <si>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</si>
  <si>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</si>
  <si>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</si>
  <si>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</si>
  <si>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</si>
  <si>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</si>
  <si>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</si>
  <si>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</si>
  <si>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</si>
  <si>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</si>
  <si>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</si>
  <si>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</si>
  <si>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</si>
  <si>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</si>
  <si>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</si>
  <si>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</si>
  <si>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</si>
  <si>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</si>
  <si>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</si>
  <si>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</si>
  <si>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</si>
  <si>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</si>
  <si>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</si>
  <si>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G1484-0525</t>
  </si>
  <si>
    <t>G1484-0525_Boo.xls</t>
  </si>
  <si>
    <t>EC</t>
  </si>
  <si>
    <t>Boo</t>
  </si>
  <si>
    <t>VSX</t>
  </si>
  <si>
    <t>IBVS 5894</t>
  </si>
  <si>
    <t>I</t>
  </si>
  <si>
    <t>IBVS 5992</t>
  </si>
  <si>
    <t>II</t>
  </si>
  <si>
    <t>IBVS 6029</t>
  </si>
  <si>
    <t>V0372 Boo / GSC 1484-0525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</si>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</sst>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V0372 Boo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5615.5</c:v>
                </c:pt>
                <c:pt idx="2">
                  <c:v>7678</c:v>
                </c:pt>
                <c:pt idx="3">
                  <c:v>7837.5</c:v>
                </c:pt>
                <c:pt idx="4">
                  <c:v>8801</c:v>
                </c:pt>
                <c:pt idx="5">
                  <c:v>9032.5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16-4CC5-90FC-8FE8C08B394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5615.5</c:v>
                </c:pt>
                <c:pt idx="2">
                  <c:v>7678</c:v>
                </c:pt>
                <c:pt idx="3">
                  <c:v>7837.5</c:v>
                </c:pt>
                <c:pt idx="4">
                  <c:v>8801</c:v>
                </c:pt>
                <c:pt idx="5">
                  <c:v>9032.5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1.7500012472737581E-4</c:v>
                </c:pt>
                <c:pt idx="2">
                  <c:v>-8.2999998703598976E-3</c:v>
                </c:pt>
                <c:pt idx="3">
                  <c:v>-8.9249998709419742E-3</c:v>
                </c:pt>
                <c:pt idx="4">
                  <c:v>-9.4499998667743057E-3</c:v>
                </c:pt>
                <c:pt idx="5">
                  <c:v>-1.1574999865842983E-2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16-4CC5-90FC-8FE8C08B394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5615.5</c:v>
                </c:pt>
                <c:pt idx="2">
                  <c:v>7678</c:v>
                </c:pt>
                <c:pt idx="3">
                  <c:v>7837.5</c:v>
                </c:pt>
                <c:pt idx="4">
                  <c:v>8801</c:v>
                </c:pt>
                <c:pt idx="5">
                  <c:v>9032.5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16-4CC5-90FC-8FE8C08B394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5615.5</c:v>
                </c:pt>
                <c:pt idx="2">
                  <c:v>7678</c:v>
                </c:pt>
                <c:pt idx="3">
                  <c:v>7837.5</c:v>
                </c:pt>
                <c:pt idx="4">
                  <c:v>8801</c:v>
                </c:pt>
                <c:pt idx="5">
                  <c:v>9032.5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16-4CC5-90FC-8FE8C08B394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5615.5</c:v>
                </c:pt>
                <c:pt idx="2">
                  <c:v>7678</c:v>
                </c:pt>
                <c:pt idx="3">
                  <c:v>7837.5</c:v>
                </c:pt>
                <c:pt idx="4">
                  <c:v>8801</c:v>
                </c:pt>
                <c:pt idx="5">
                  <c:v>9032.5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16-4CC5-90FC-8FE8C08B394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5615.5</c:v>
                </c:pt>
                <c:pt idx="2">
                  <c:v>7678</c:v>
                </c:pt>
                <c:pt idx="3">
                  <c:v>7837.5</c:v>
                </c:pt>
                <c:pt idx="4">
                  <c:v>8801</c:v>
                </c:pt>
                <c:pt idx="5">
                  <c:v>9032.5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16-4CC5-90FC-8FE8C08B394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5615.5</c:v>
                </c:pt>
                <c:pt idx="2">
                  <c:v>7678</c:v>
                </c:pt>
                <c:pt idx="3">
                  <c:v>7837.5</c:v>
                </c:pt>
                <c:pt idx="4">
                  <c:v>8801</c:v>
                </c:pt>
                <c:pt idx="5">
                  <c:v>9032.5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16-4CC5-90FC-8FE8C08B394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5615.5</c:v>
                </c:pt>
                <c:pt idx="2">
                  <c:v>7678</c:v>
                </c:pt>
                <c:pt idx="3">
                  <c:v>7837.5</c:v>
                </c:pt>
                <c:pt idx="4">
                  <c:v>8801</c:v>
                </c:pt>
                <c:pt idx="5">
                  <c:v>9032.5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1.7653982124235114E-2</c:v>
                </c:pt>
                <c:pt idx="1">
                  <c:v>-5.5463961962398667E-4</c:v>
                </c:pt>
                <c:pt idx="2">
                  <c:v>-7.2424291925399127E-3</c:v>
                </c:pt>
                <c:pt idx="3">
                  <c:v>-7.7596182528454141E-3</c:v>
                </c:pt>
                <c:pt idx="4">
                  <c:v>-1.0883829284847591E-2</c:v>
                </c:pt>
                <c:pt idx="5">
                  <c:v>-1.1634482999334884E-2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16-4CC5-90FC-8FE8C08B394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5615.5</c:v>
                </c:pt>
                <c:pt idx="2">
                  <c:v>7678</c:v>
                </c:pt>
                <c:pt idx="3">
                  <c:v>7837.5</c:v>
                </c:pt>
                <c:pt idx="4">
                  <c:v>8801</c:v>
                </c:pt>
                <c:pt idx="5">
                  <c:v>9032.5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A16-4CC5-90FC-8FE8C08B3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728808"/>
        <c:axId val="1"/>
      </c:scatterChart>
      <c:valAx>
        <c:axId val="718728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728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6B91092-1BC4-1F92-DDFF-5B04BC80F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52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53093.60999999987</v>
      </c>
      <c r="D7" s="29" t="s">
        <v>46</v>
      </c>
    </row>
    <row r="8" spans="1:7" x14ac:dyDescent="0.2">
      <c r="A8" t="s">
        <v>3</v>
      </c>
      <c r="C8" s="37">
        <v>0.33215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1.7653982124235114E-2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-3.2425646414137833E-6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60324.765194097221</v>
      </c>
    </row>
    <row r="15" spans="1:7" x14ac:dyDescent="0.2">
      <c r="A15" s="11" t="s">
        <v>17</v>
      </c>
      <c r="B15" s="9"/>
      <c r="C15" s="12">
        <f ca="1">(C7+C11)+(C8+C12)*INT(MAX(F21:F3533))</f>
        <v>56093.577167138152</v>
      </c>
      <c r="D15" s="13" t="s">
        <v>38</v>
      </c>
      <c r="E15" s="14">
        <f ca="1">ROUND(2*(E14-$C$7)/$C$8,0)/2+E13</f>
        <v>21772</v>
      </c>
    </row>
    <row r="16" spans="1:7" x14ac:dyDescent="0.2">
      <c r="A16" s="15" t="s">
        <v>4</v>
      </c>
      <c r="B16" s="9"/>
      <c r="C16" s="16">
        <f ca="1">+C8+C12</f>
        <v>0.3321467574353586</v>
      </c>
      <c r="D16" s="13" t="s">
        <v>39</v>
      </c>
      <c r="E16" s="23">
        <f ca="1">ROUND(2*(E14-$C$15)/$C$16,0)/2+E13</f>
        <v>12740</v>
      </c>
    </row>
    <row r="17" spans="1:19" ht="13.5" thickBot="1" x14ac:dyDescent="0.25">
      <c r="A17" s="13" t="s">
        <v>29</v>
      </c>
      <c r="B17" s="9"/>
      <c r="C17" s="9">
        <f>COUNT(C21:C2191)</f>
        <v>6</v>
      </c>
      <c r="D17" s="13" t="s">
        <v>33</v>
      </c>
      <c r="E17" s="17">
        <f ca="1">+$C$15+$C$16*E16-15018.5-$C$9/24</f>
        <v>45307.022690197955</v>
      </c>
    </row>
    <row r="18" spans="1:19" ht="14.25" thickTop="1" thickBot="1" x14ac:dyDescent="0.25">
      <c r="A18" s="15" t="s">
        <v>5</v>
      </c>
      <c r="B18" s="9"/>
      <c r="C18" s="18">
        <f ca="1">+C15</f>
        <v>56093.577167138152</v>
      </c>
      <c r="D18" s="19">
        <f ca="1">+C16</f>
        <v>0.3321467574353586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7.959038058673101E-3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53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53093.60999999987</v>
      </c>
      <c r="D21" s="7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1.7653982124235114E-2</v>
      </c>
      <c r="Q21" s="1">
        <f t="shared" ref="Q21:Q26" si="4">+C21-15018.5</f>
        <v>38075.10999999987</v>
      </c>
      <c r="S21">
        <f t="shared" ref="S21:S26" ca="1" si="5">+(O21-G21)^2</f>
        <v>3.1166308484281295E-4</v>
      </c>
    </row>
    <row r="22" spans="1:19" x14ac:dyDescent="0.2">
      <c r="A22" s="32" t="s">
        <v>47</v>
      </c>
      <c r="B22" s="33" t="s">
        <v>48</v>
      </c>
      <c r="C22" s="32">
        <v>54958.798499999997</v>
      </c>
      <c r="D22" s="32">
        <v>1.8E-3</v>
      </c>
      <c r="E22">
        <f t="shared" si="0"/>
        <v>5615.5005268707737</v>
      </c>
      <c r="F22">
        <f t="shared" si="1"/>
        <v>5615.5</v>
      </c>
      <c r="G22">
        <f t="shared" si="2"/>
        <v>1.7500012472737581E-4</v>
      </c>
      <c r="I22">
        <f>+G22</f>
        <v>1.7500012472737581E-4</v>
      </c>
      <c r="O22">
        <f t="shared" ca="1" si="3"/>
        <v>-5.5463961962398667E-4</v>
      </c>
      <c r="Q22" s="1">
        <f t="shared" si="4"/>
        <v>39940.298499999997</v>
      </c>
      <c r="S22">
        <f t="shared" ca="1" si="5"/>
        <v>5.3237415653712163E-7</v>
      </c>
    </row>
    <row r="23" spans="1:19" x14ac:dyDescent="0.2">
      <c r="A23" s="32" t="s">
        <v>49</v>
      </c>
      <c r="B23" s="33" t="s">
        <v>48</v>
      </c>
      <c r="C23" s="32">
        <v>55643.849399999999</v>
      </c>
      <c r="D23" s="32">
        <v>5.9999999999999995E-4</v>
      </c>
      <c r="E23">
        <f t="shared" si="0"/>
        <v>7677.9750112904694</v>
      </c>
      <c r="F23">
        <f t="shared" si="1"/>
        <v>7678</v>
      </c>
      <c r="G23">
        <f t="shared" si="2"/>
        <v>-8.2999998703598976E-3</v>
      </c>
      <c r="I23">
        <f>+G23</f>
        <v>-8.2999998703598976E-3</v>
      </c>
      <c r="O23">
        <f t="shared" ca="1" si="3"/>
        <v>-7.2424291925399127E-3</v>
      </c>
      <c r="Q23" s="1">
        <f t="shared" si="4"/>
        <v>40625.349399999999</v>
      </c>
      <c r="S23">
        <f t="shared" ca="1" si="5"/>
        <v>1.1184557385846223E-6</v>
      </c>
    </row>
    <row r="24" spans="1:19" x14ac:dyDescent="0.2">
      <c r="A24" s="32" t="s">
        <v>49</v>
      </c>
      <c r="B24" s="33" t="s">
        <v>50</v>
      </c>
      <c r="C24" s="32">
        <v>55696.826699999998</v>
      </c>
      <c r="D24" s="32">
        <v>2.9999999999999997E-4</v>
      </c>
      <c r="E24">
        <f t="shared" si="0"/>
        <v>7837.4731296105019</v>
      </c>
      <c r="F24">
        <f t="shared" si="1"/>
        <v>7837.5</v>
      </c>
      <c r="G24">
        <f t="shared" si="2"/>
        <v>-8.9249998709419742E-3</v>
      </c>
      <c r="I24">
        <f>+G24</f>
        <v>-8.9249998709419742E-3</v>
      </c>
      <c r="O24">
        <f t="shared" ca="1" si="3"/>
        <v>-7.7596182528454141E-3</v>
      </c>
      <c r="Q24" s="1">
        <f t="shared" si="4"/>
        <v>40678.326699999998</v>
      </c>
      <c r="S24">
        <f t="shared" ca="1" si="5"/>
        <v>1.3581143157973567E-6</v>
      </c>
    </row>
    <row r="25" spans="1:19" x14ac:dyDescent="0.2">
      <c r="A25" s="34" t="s">
        <v>51</v>
      </c>
      <c r="B25" s="35" t="s">
        <v>48</v>
      </c>
      <c r="C25" s="34">
        <v>56016.852700000003</v>
      </c>
      <c r="D25" s="34">
        <v>2.9999999999999997E-4</v>
      </c>
      <c r="E25">
        <f t="shared" si="0"/>
        <v>8800.9715489993487</v>
      </c>
      <c r="F25">
        <f t="shared" si="1"/>
        <v>8801</v>
      </c>
      <c r="G25">
        <f t="shared" si="2"/>
        <v>-9.4499998667743057E-3</v>
      </c>
      <c r="I25">
        <f>+G25</f>
        <v>-9.4499998667743057E-3</v>
      </c>
      <c r="O25">
        <f t="shared" ca="1" si="3"/>
        <v>-1.0883829284847591E-2</v>
      </c>
      <c r="Q25" s="1">
        <f t="shared" si="4"/>
        <v>40998.352700000003</v>
      </c>
      <c r="S25">
        <f t="shared" ca="1" si="5"/>
        <v>2.0558668001323764E-6</v>
      </c>
    </row>
    <row r="26" spans="1:19" x14ac:dyDescent="0.2">
      <c r="A26" s="34" t="s">
        <v>51</v>
      </c>
      <c r="B26" s="35" t="s">
        <v>50</v>
      </c>
      <c r="C26" s="34">
        <v>56093.743300000002</v>
      </c>
      <c r="D26" s="34">
        <v>2.9999999999999997E-4</v>
      </c>
      <c r="E26">
        <f t="shared" si="0"/>
        <v>9032.465151287468</v>
      </c>
      <c r="F26">
        <f t="shared" si="1"/>
        <v>9032.5</v>
      </c>
      <c r="G26">
        <f t="shared" si="2"/>
        <v>-1.1574999865842983E-2</v>
      </c>
      <c r="I26">
        <f>+G26</f>
        <v>-1.1574999865842983E-2</v>
      </c>
      <c r="O26">
        <f t="shared" ca="1" si="3"/>
        <v>-1.1634482999334884E-2</v>
      </c>
      <c r="Q26" s="1">
        <f t="shared" si="4"/>
        <v>41075.243300000002</v>
      </c>
      <c r="S26">
        <f t="shared" ca="1" si="5"/>
        <v>3.53824317001527E-9</v>
      </c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2024-01-15T05:21:52Z</dcterms:modified>
</cp:coreProperties>
</file>