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E0E1C5A-DB08-49E8-8EFD-981711C326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E14" i="1"/>
  <c r="E15" i="1" s="1"/>
  <c r="Q21" i="1"/>
  <c r="G21" i="1"/>
  <c r="H21" i="1"/>
  <c r="C17" i="1"/>
  <c r="C11" i="1"/>
  <c r="C12" i="1"/>
  <c r="O22" i="1" l="1"/>
  <c r="S22" i="1" s="1"/>
  <c r="C16" i="1"/>
  <c r="D18" i="1" s="1"/>
  <c r="O24" i="1"/>
  <c r="S24" i="1" s="1"/>
  <c r="O23" i="1"/>
  <c r="S23" i="1" s="1"/>
  <c r="O21" i="1"/>
  <c r="S21" i="1" s="1"/>
  <c r="C15" i="1"/>
  <c r="S19" i="1" l="1"/>
  <c r="E16" i="1"/>
  <c r="E17" i="1" s="1"/>
  <c r="C18" i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<sst xmlns="http://schemas.openxmlformats.org/spreadsheetml/2006/main" count="58" uniqueCount="54">
  <si>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</si>
  <si>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</si>
  <si>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</si>
  <si>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</si>
  <si>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</si>
  <si>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</si>
  <si>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</si>
  <si>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</si>
  <si>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</si>
  <si>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</si>
  <si>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</si>
  <si>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</si>
  <si>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</si>
  <si>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</si>
  <si>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</si>
  <si>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</si>
  <si>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</si>
  <si>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</si>
  <si>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</si>
  <si>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</si>
  <si>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</si>
  <si>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</si>
  <si>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</si>
  <si>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</si>
  <si>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</si>
  <si>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</si>
  <si>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</si>
  <si>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</si>
  <si>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</si>
  <si>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</si>
  <si>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</si>
  <si>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</si>
  <si>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</si>
  <si>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</si>
  <si>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</si>
  <si>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</si>
  <si>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</si>
  <si>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</si>
  <si>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</si>
  <si>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</si>
  <si>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</si>
  <si>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</si>
  <si>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G0900-0421</t>
  </si>
  <si>
    <t>G0900-0421_Boo.xls</t>
  </si>
  <si>
    <t>EDESD</t>
  </si>
  <si>
    <t>Boo</t>
  </si>
  <si>
    <t>VSX</t>
  </si>
  <si>
    <t>IBVS 5992</t>
  </si>
  <si>
    <t>I</t>
  </si>
  <si>
    <t>IBVS 6029</t>
  </si>
  <si>
    <t>JBAV, 63</t>
  </si>
  <si>
    <t>II</t>
  </si>
  <si>
    <t>CCD</t>
  </si>
  <si>
    <t>V0382 Boo / GSC 0900-0421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</si>
</sst>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V0382 Boo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1873.5</c:v>
                </c:pt>
                <c:pt idx="2">
                  <c:v>2050.5</c:v>
                </c:pt>
                <c:pt idx="3">
                  <c:v>3981.5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5F-4E3F-8DBE-48F17F8F09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1873.5</c:v>
                </c:pt>
                <c:pt idx="2">
                  <c:v>2050.5</c:v>
                </c:pt>
                <c:pt idx="3">
                  <c:v>3981.5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0.46168999977817293</c:v>
                </c:pt>
                <c:pt idx="2">
                  <c:v>0.43806999977095984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5F-4E3F-8DBE-48F17F8F09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1873.5</c:v>
                </c:pt>
                <c:pt idx="2">
                  <c:v>2050.5</c:v>
                </c:pt>
                <c:pt idx="3">
                  <c:v>3981.5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0.19000999978015898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5F-4E3F-8DBE-48F17F8F09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1873.5</c:v>
                </c:pt>
                <c:pt idx="2">
                  <c:v>2050.5</c:v>
                </c:pt>
                <c:pt idx="3">
                  <c:v>3981.5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5F-4E3F-8DBE-48F17F8F09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1873.5</c:v>
                </c:pt>
                <c:pt idx="2">
                  <c:v>2050.5</c:v>
                </c:pt>
                <c:pt idx="3">
                  <c:v>3981.5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5F-4E3F-8DBE-48F17F8F09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1873.5</c:v>
                </c:pt>
                <c:pt idx="2">
                  <c:v>2050.5</c:v>
                </c:pt>
                <c:pt idx="3">
                  <c:v>3981.5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5F-4E3F-8DBE-48F17F8F09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1873.5</c:v>
                </c:pt>
                <c:pt idx="2">
                  <c:v>2050.5</c:v>
                </c:pt>
                <c:pt idx="3">
                  <c:v>3981.5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5F-4E3F-8DBE-48F17F8F09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1873.5</c:v>
                </c:pt>
                <c:pt idx="2">
                  <c:v>2050.5</c:v>
                </c:pt>
                <c:pt idx="3">
                  <c:v>3981.5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0.70242282090752761</c:v>
                </c:pt>
                <c:pt idx="1">
                  <c:v>0.4612890063268773</c:v>
                </c:pt>
                <c:pt idx="2">
                  <c:v>0.43850774922478231</c:v>
                </c:pt>
                <c:pt idx="3">
                  <c:v>0.18997324377763225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5F-4E3F-8DBE-48F17F8F092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1873.5</c:v>
                </c:pt>
                <c:pt idx="2">
                  <c:v>2050.5</c:v>
                </c:pt>
                <c:pt idx="3">
                  <c:v>3981.5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5F-4E3F-8DBE-48F17F8F0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077088"/>
        <c:axId val="1"/>
      </c:scatterChart>
      <c:valAx>
        <c:axId val="461077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077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17</xdr:col>
      <xdr:colOff>47625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96E43BB-3553-668E-2D27-AC6B4637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52131.990000000224</v>
      </c>
      <c r="D7" s="30" t="s">
        <v>46</v>
      </c>
    </row>
    <row r="8" spans="1:7" x14ac:dyDescent="0.2">
      <c r="A8" t="s">
        <v>3</v>
      </c>
      <c r="C8" s="40">
        <v>1.88706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0.70242282090752761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-1.2870766724347492E-4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60324.766853124995</v>
      </c>
    </row>
    <row r="15" spans="1:7" x14ac:dyDescent="0.2">
      <c r="A15" s="12" t="s">
        <v>17</v>
      </c>
      <c r="B15" s="10"/>
      <c r="C15" s="13">
        <f ca="1">(C7+C11)+(C8+C12)*INT(MAX(F21:F3533))</f>
        <v>59644.565897597829</v>
      </c>
      <c r="D15" s="14" t="s">
        <v>38</v>
      </c>
      <c r="E15" s="15">
        <f ca="1">ROUND(2*(E14-$C$7)/$C$8,0)/2+E13</f>
        <v>4342.5</v>
      </c>
    </row>
    <row r="16" spans="1:7" x14ac:dyDescent="0.2">
      <c r="A16" s="16" t="s">
        <v>4</v>
      </c>
      <c r="B16" s="10"/>
      <c r="C16" s="17">
        <f ca="1">+C8+C12</f>
        <v>1.8869312923327566</v>
      </c>
      <c r="D16" s="14" t="s">
        <v>39</v>
      </c>
      <c r="E16" s="24">
        <f ca="1">ROUND(2*(E14-$C$15)/$C$16,0)/2+E13</f>
        <v>361.5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45308.587393109454</v>
      </c>
    </row>
    <row r="18" spans="1:19" ht="14.25" thickTop="1" thickBot="1" x14ac:dyDescent="0.25">
      <c r="A18" s="16" t="s">
        <v>5</v>
      </c>
      <c r="B18" s="10"/>
      <c r="C18" s="19">
        <f ca="1">+C15</f>
        <v>59644.565897597829</v>
      </c>
      <c r="D18" s="20">
        <f ca="1">+C16</f>
        <v>1.8869312923327566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0.40554415012549277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52131.990000000224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0.70242282090752761</v>
      </c>
      <c r="Q21" s="2">
        <f>+C21-15018.5</f>
        <v>37113.490000000224</v>
      </c>
      <c r="S21">
        <f ca="1">+(O21-G21)^2</f>
        <v>0.49339781933168864</v>
      </c>
    </row>
    <row r="22" spans="1:19" x14ac:dyDescent="0.2">
      <c r="A22" s="33" t="s">
        <v>47</v>
      </c>
      <c r="B22" s="34" t="s">
        <v>48</v>
      </c>
      <c r="C22" s="33">
        <v>55667.8586</v>
      </c>
      <c r="D22" s="33">
        <v>6.9999999999999999E-4</v>
      </c>
      <c r="E22">
        <f>+(C22-C$7)/C$8</f>
        <v>1873.7446610069505</v>
      </c>
      <c r="F22">
        <f>ROUND(2*E22,0)/2</f>
        <v>1873.5</v>
      </c>
      <c r="G22">
        <f>+C22-(C$7+F22*C$8)</f>
        <v>0.46168999977817293</v>
      </c>
      <c r="I22">
        <f>+G22</f>
        <v>0.46168999977817293</v>
      </c>
      <c r="O22">
        <f ca="1">+C$11+C$12*$F22</f>
        <v>0.4612890063268773</v>
      </c>
      <c r="Q22" s="2">
        <f>+C22-15018.5</f>
        <v>40649.3586</v>
      </c>
      <c r="S22">
        <f ca="1">+(O22-G22)^2</f>
        <v>1.6079574798197929E-7</v>
      </c>
    </row>
    <row r="23" spans="1:19" x14ac:dyDescent="0.2">
      <c r="A23" s="35" t="s">
        <v>49</v>
      </c>
      <c r="B23" s="36" t="s">
        <v>48</v>
      </c>
      <c r="C23" s="35">
        <v>56001.844599999997</v>
      </c>
      <c r="D23" s="35">
        <v>4.0000000000000002E-4</v>
      </c>
      <c r="E23">
        <f>+(C23-C$7)/C$8</f>
        <v>2050.7321441818349</v>
      </c>
      <c r="F23">
        <f>ROUND(2*E23,0)/2</f>
        <v>2050.5</v>
      </c>
      <c r="G23">
        <f>+C23-(C$7+F23*C$8)</f>
        <v>0.43806999977095984</v>
      </c>
      <c r="I23">
        <f>+G23</f>
        <v>0.43806999977095984</v>
      </c>
      <c r="O23">
        <f ca="1">+C$11+C$12*$F23</f>
        <v>0.43850774922478231</v>
      </c>
      <c r="Q23" s="2">
        <f>+C23-15018.5</f>
        <v>40983.344599999997</v>
      </c>
      <c r="S23">
        <f ca="1">+(O23-G23)^2</f>
        <v>1.9162458432186807E-7</v>
      </c>
    </row>
    <row r="24" spans="1:19" x14ac:dyDescent="0.2">
      <c r="A24" s="37" t="s">
        <v>50</v>
      </c>
      <c r="B24" s="38" t="s">
        <v>51</v>
      </c>
      <c r="C24" s="39">
        <v>59645.509400000003</v>
      </c>
      <c r="D24" s="37">
        <v>6.9999999999999999E-4</v>
      </c>
      <c r="E24">
        <f>+(C24-C$7)/C$8</f>
        <v>3981.6006910218962</v>
      </c>
      <c r="F24">
        <f>ROUND(2*E24,0)/2</f>
        <v>3981.5</v>
      </c>
      <c r="G24">
        <f>+C24-(C$7+F24*C$8)</f>
        <v>0.19000999978015898</v>
      </c>
      <c r="J24">
        <f>+G24</f>
        <v>0.19000999978015898</v>
      </c>
      <c r="O24">
        <f ca="1">+C$11+C$12*$F24</f>
        <v>0.18997324377763225</v>
      </c>
      <c r="Q24" s="2">
        <f>+C24-15018.5</f>
        <v>44627.009400000003</v>
      </c>
      <c r="S24">
        <f ca="1">+(O24-G24)^2</f>
        <v>1.3510037217448151E-9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2024-01-15T05:24:16Z</dcterms:modified>
</cp:coreProperties>
</file>