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26D4E17-09F4-4D5A-B2A5-3622390C03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2" i="1" l="1"/>
  <c r="F82" i="1" s="1"/>
  <c r="G82" i="1" s="1"/>
  <c r="K82" i="1" s="1"/>
  <c r="Q82" i="1"/>
  <c r="E83" i="1"/>
  <c r="F83" i="1"/>
  <c r="G83" i="1" s="1"/>
  <c r="K83" i="1" s="1"/>
  <c r="Q83" i="1"/>
  <c r="E81" i="1"/>
  <c r="F81" i="1" s="1"/>
  <c r="G81" i="1" s="1"/>
  <c r="K81" i="1" s="1"/>
  <c r="Q81" i="1"/>
  <c r="E76" i="1"/>
  <c r="F76" i="1"/>
  <c r="Q74" i="1"/>
  <c r="Q75" i="1"/>
  <c r="Q76" i="1"/>
  <c r="Q77" i="1"/>
  <c r="Q78" i="1"/>
  <c r="Q79" i="1"/>
  <c r="Q80" i="1"/>
  <c r="Q73" i="1"/>
  <c r="C7" i="1"/>
  <c r="E74" i="1"/>
  <c r="F74" i="1"/>
  <c r="C8" i="1"/>
  <c r="E73" i="1"/>
  <c r="F73" i="1"/>
  <c r="Q71" i="1"/>
  <c r="Q72" i="1"/>
  <c r="E21" i="1"/>
  <c r="F21" i="1"/>
  <c r="G21" i="1"/>
  <c r="J21" i="1"/>
  <c r="E24" i="1"/>
  <c r="F24" i="1"/>
  <c r="E26" i="1"/>
  <c r="F26" i="1"/>
  <c r="G26" i="1"/>
  <c r="J26" i="1"/>
  <c r="E30" i="1"/>
  <c r="F30" i="1"/>
  <c r="E33" i="1"/>
  <c r="F33" i="1"/>
  <c r="E35" i="1"/>
  <c r="F35" i="1"/>
  <c r="G35" i="1"/>
  <c r="J35" i="1"/>
  <c r="E38" i="1"/>
  <c r="F38" i="1"/>
  <c r="E41" i="1"/>
  <c r="F41" i="1"/>
  <c r="E43" i="1"/>
  <c r="F43" i="1"/>
  <c r="G43" i="1"/>
  <c r="J43" i="1"/>
  <c r="E44" i="1"/>
  <c r="F44" i="1"/>
  <c r="G44" i="1"/>
  <c r="J44" i="1"/>
  <c r="E47" i="1"/>
  <c r="F47" i="1"/>
  <c r="G47" i="1"/>
  <c r="K47" i="1"/>
  <c r="E49" i="1"/>
  <c r="F49" i="1"/>
  <c r="G49" i="1"/>
  <c r="K49" i="1"/>
  <c r="E55" i="1"/>
  <c r="F55" i="1"/>
  <c r="G55" i="1"/>
  <c r="K55" i="1"/>
  <c r="E62" i="1"/>
  <c r="F62" i="1"/>
  <c r="G62" i="1"/>
  <c r="K62" i="1"/>
  <c r="E63" i="1"/>
  <c r="F63" i="1"/>
  <c r="G63" i="1"/>
  <c r="K63" i="1"/>
  <c r="E64" i="1"/>
  <c r="F64" i="1"/>
  <c r="G64" i="1"/>
  <c r="K64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K69" i="1"/>
  <c r="D9" i="1"/>
  <c r="C9" i="1"/>
  <c r="E45" i="1"/>
  <c r="F45" i="1"/>
  <c r="G45" i="1"/>
  <c r="J45" i="1"/>
  <c r="E52" i="1"/>
  <c r="F52" i="1"/>
  <c r="G52" i="1"/>
  <c r="K52" i="1"/>
  <c r="E57" i="1"/>
  <c r="F57" i="1"/>
  <c r="G57" i="1"/>
  <c r="K57" i="1"/>
  <c r="E58" i="1"/>
  <c r="F58" i="1"/>
  <c r="G58" i="1"/>
  <c r="K58" i="1"/>
  <c r="E59" i="1"/>
  <c r="F59" i="1"/>
  <c r="G59" i="1"/>
  <c r="K59" i="1"/>
  <c r="E60" i="1"/>
  <c r="F60" i="1"/>
  <c r="G60" i="1"/>
  <c r="J60" i="1"/>
  <c r="E61" i="1"/>
  <c r="F61" i="1"/>
  <c r="G61" i="1"/>
  <c r="J61" i="1"/>
  <c r="E65" i="1"/>
  <c r="F65" i="1"/>
  <c r="G65" i="1"/>
  <c r="K65" i="1"/>
  <c r="E50" i="1"/>
  <c r="F50" i="1"/>
  <c r="G50" i="1"/>
  <c r="K50" i="1"/>
  <c r="E51" i="1"/>
  <c r="F51" i="1"/>
  <c r="G51" i="1"/>
  <c r="K51" i="1"/>
  <c r="E53" i="1"/>
  <c r="F53" i="1"/>
  <c r="G53" i="1"/>
  <c r="K53" i="1"/>
  <c r="E56" i="1"/>
  <c r="F56" i="1"/>
  <c r="G56" i="1"/>
  <c r="K56" i="1"/>
  <c r="E70" i="1"/>
  <c r="F70" i="1"/>
  <c r="G70" i="1"/>
  <c r="I70" i="1"/>
  <c r="E46" i="1"/>
  <c r="F46" i="1"/>
  <c r="G46" i="1"/>
  <c r="K46" i="1"/>
  <c r="E48" i="1"/>
  <c r="F48" i="1"/>
  <c r="G48" i="1"/>
  <c r="K48" i="1"/>
  <c r="E54" i="1"/>
  <c r="F54" i="1"/>
  <c r="G54" i="1"/>
  <c r="K54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7" i="1"/>
  <c r="Q49" i="1"/>
  <c r="Q55" i="1"/>
  <c r="Q62" i="1"/>
  <c r="Q63" i="1"/>
  <c r="Q64" i="1"/>
  <c r="Q66" i="1"/>
  <c r="Q67" i="1"/>
  <c r="Q68" i="1"/>
  <c r="Q69" i="1"/>
  <c r="Q70" i="1"/>
  <c r="Q50" i="1"/>
  <c r="Q51" i="1"/>
  <c r="Q53" i="1"/>
  <c r="Q56" i="1"/>
  <c r="Q45" i="1"/>
  <c r="Q65" i="1"/>
  <c r="F16" i="1"/>
  <c r="F17" i="1" s="1"/>
  <c r="Q60" i="1"/>
  <c r="Q61" i="1"/>
  <c r="Q57" i="1"/>
  <c r="Q58" i="1"/>
  <c r="Q59" i="1"/>
  <c r="Q48" i="1"/>
  <c r="Q54" i="1"/>
  <c r="Q46" i="1"/>
  <c r="Q52" i="1"/>
  <c r="E28" i="1"/>
  <c r="F28" i="1"/>
  <c r="G28" i="1"/>
  <c r="I28" i="1"/>
  <c r="C17" i="1"/>
  <c r="Q28" i="1"/>
  <c r="E78" i="1"/>
  <c r="F78" i="1"/>
  <c r="G78" i="1"/>
  <c r="K78" i="1"/>
  <c r="E40" i="1"/>
  <c r="F40" i="1"/>
  <c r="G40" i="1"/>
  <c r="J40" i="1"/>
  <c r="E32" i="1"/>
  <c r="F32" i="1"/>
  <c r="G32" i="1"/>
  <c r="J32" i="1"/>
  <c r="G25" i="1"/>
  <c r="J25" i="1"/>
  <c r="E23" i="1"/>
  <c r="F23" i="1"/>
  <c r="G23" i="1"/>
  <c r="J23" i="1"/>
  <c r="E75" i="1"/>
  <c r="F75" i="1"/>
  <c r="G75" i="1"/>
  <c r="K75" i="1"/>
  <c r="E37" i="1"/>
  <c r="F37" i="1"/>
  <c r="G37" i="1"/>
  <c r="J37" i="1"/>
  <c r="E29" i="1"/>
  <c r="F29" i="1"/>
  <c r="G29" i="1"/>
  <c r="J29" i="1"/>
  <c r="E71" i="1"/>
  <c r="F71" i="1"/>
  <c r="G71" i="1"/>
  <c r="E80" i="1"/>
  <c r="F80" i="1"/>
  <c r="G80" i="1"/>
  <c r="K80" i="1"/>
  <c r="E42" i="1"/>
  <c r="F42" i="1"/>
  <c r="G42" i="1"/>
  <c r="J42" i="1"/>
  <c r="E34" i="1"/>
  <c r="F34" i="1"/>
  <c r="G34" i="1"/>
  <c r="J34" i="1"/>
  <c r="E25" i="1"/>
  <c r="F25" i="1"/>
  <c r="E77" i="1"/>
  <c r="F77" i="1"/>
  <c r="G77" i="1"/>
  <c r="K77" i="1"/>
  <c r="G74" i="1"/>
  <c r="K74" i="1"/>
  <c r="G41" i="1"/>
  <c r="J41" i="1"/>
  <c r="E39" i="1"/>
  <c r="F39" i="1"/>
  <c r="G39" i="1"/>
  <c r="J39" i="1"/>
  <c r="G33" i="1"/>
  <c r="J33" i="1"/>
  <c r="E31" i="1"/>
  <c r="F31" i="1"/>
  <c r="G31" i="1"/>
  <c r="J31" i="1"/>
  <c r="G24" i="1"/>
  <c r="J24" i="1"/>
  <c r="E22" i="1"/>
  <c r="F22" i="1"/>
  <c r="G22" i="1"/>
  <c r="J22" i="1"/>
  <c r="G73" i="1"/>
  <c r="K73" i="1"/>
  <c r="G76" i="1"/>
  <c r="K76" i="1"/>
  <c r="G38" i="1"/>
  <c r="J38" i="1"/>
  <c r="E36" i="1"/>
  <c r="F36" i="1"/>
  <c r="G36" i="1"/>
  <c r="J36" i="1"/>
  <c r="G30" i="1"/>
  <c r="J30" i="1"/>
  <c r="E27" i="1"/>
  <c r="F27" i="1"/>
  <c r="G27" i="1"/>
  <c r="J27" i="1"/>
  <c r="E72" i="1"/>
  <c r="F72" i="1"/>
  <c r="G72" i="1"/>
  <c r="I72" i="1"/>
  <c r="E79" i="1"/>
  <c r="F79" i="1"/>
  <c r="G79" i="1"/>
  <c r="K79" i="1"/>
  <c r="K71" i="1"/>
  <c r="C12" i="1"/>
  <c r="C11" i="1"/>
  <c r="O83" i="1" l="1"/>
  <c r="O82" i="1"/>
  <c r="O81" i="1"/>
  <c r="C16" i="1"/>
  <c r="D18" i="1" s="1"/>
  <c r="O37" i="1"/>
  <c r="O46" i="1"/>
  <c r="O31" i="1"/>
  <c r="O79" i="1"/>
  <c r="O72" i="1"/>
  <c r="O73" i="1"/>
  <c r="O44" i="1"/>
  <c r="O67" i="1"/>
  <c r="O45" i="1"/>
  <c r="O62" i="1"/>
  <c r="O71" i="1"/>
  <c r="O75" i="1"/>
  <c r="O78" i="1"/>
  <c r="O26" i="1"/>
  <c r="O68" i="1"/>
  <c r="O28" i="1"/>
  <c r="C15" i="1"/>
  <c r="O39" i="1"/>
  <c r="O49" i="1"/>
  <c r="O43" i="1"/>
  <c r="O22" i="1"/>
  <c r="O47" i="1"/>
  <c r="O57" i="1"/>
  <c r="O51" i="1"/>
  <c r="O29" i="1"/>
  <c r="O63" i="1"/>
  <c r="O65" i="1"/>
  <c r="O59" i="1"/>
  <c r="O53" i="1"/>
  <c r="O70" i="1"/>
  <c r="O36" i="1"/>
  <c r="O24" i="1"/>
  <c r="O25" i="1"/>
  <c r="O34" i="1"/>
  <c r="O76" i="1"/>
  <c r="O60" i="1"/>
  <c r="O77" i="1"/>
  <c r="O48" i="1"/>
  <c r="O58" i="1"/>
  <c r="O74" i="1"/>
  <c r="O30" i="1"/>
  <c r="O56" i="1"/>
  <c r="O66" i="1"/>
  <c r="O38" i="1"/>
  <c r="O54" i="1"/>
  <c r="O64" i="1"/>
  <c r="O21" i="1"/>
  <c r="O61" i="1"/>
  <c r="O55" i="1"/>
  <c r="O80" i="1"/>
  <c r="O32" i="1"/>
  <c r="O33" i="1"/>
  <c r="O42" i="1"/>
  <c r="O27" i="1"/>
  <c r="O69" i="1"/>
  <c r="O52" i="1"/>
  <c r="O23" i="1"/>
  <c r="O40" i="1"/>
  <c r="O41" i="1"/>
  <c r="O50" i="1"/>
  <c r="O35" i="1"/>
  <c r="C18" i="1" l="1"/>
  <c r="F18" i="1"/>
  <c r="F19" i="1" s="1"/>
</calcChain>
</file>

<file path=xl/sharedStrings.xml><?xml version="1.0" encoding="utf-8"?>
<sst xmlns="http://schemas.openxmlformats.org/spreadsheetml/2006/main" count="737" uniqueCount="293">
  <si>
    <t>VSB-66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</si>
  <si>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</si>
  <si>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</si>
  <si>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</si>
  <si>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</si>
  <si>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</si>
  <si>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</si>
  <si>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</si>
  <si>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</si>
  <si>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</si>
  <si>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</si>
  <si>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</si>
  <si>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</si>
  <si>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</si>
  <si>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</si>
  <si>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</si>
  <si>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</si>
  <si>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</si>
  <si>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</si>
  <si>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</si>
  <si>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</si>
  <si>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</si>
  <si>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</si>
  <si>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</si>
  <si>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</si>
  <si>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</si>
  <si>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</si>
  <si>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</si>
  <si>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</si>
  <si>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</si>
  <si>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EA/DM</t>
  </si>
  <si>
    <t>IBVS 5583</t>
  </si>
  <si>
    <t>I</t>
  </si>
  <si>
    <t>VS 43</t>
  </si>
  <si>
    <t>VS 33</t>
  </si>
  <si>
    <t># of data points:</t>
  </si>
  <si>
    <t>FZ CMa / GSC 05389-00639</t>
  </si>
  <si>
    <t>IBVS 5843</t>
  </si>
  <si>
    <t>II</t>
  </si>
  <si>
    <t>IBVS 5931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</si>
  <si>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</si>
  <si>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</si>
  <si>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</si>
  <si>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</si>
  <si>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</si>
  <si>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</si>
  <si>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</si>
  <si>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</si>
  <si>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3805</t>
  </si>
  <si>
    <t>IBVS 6007</t>
  </si>
  <si>
    <t>OEJV 0172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</si>
  <si>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</si>
  <si>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</si>
  <si>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</si>
  <si>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</si>
  <si>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</si>
  <si>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</si>
  <si>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</si>
  <si>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</si>
  <si>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</si>
  <si>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</si>
  <si>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</si>
  <si>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</si>
  <si>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2441741.6853 </t>
  </si>
  <si>
    <t> 28.02.1973 04:26 </t>
  </si>
  <si>
    <t> 0.0101 </t>
  </si>
  <si>
    <t>E </t>
  </si>
  <si>
    <t> G.Roman </t>
  </si>
  <si>
    <t> AAP 120.282 </t>
  </si>
  <si>
    <t>2441743.5931 </t>
  </si>
  <si>
    <t> 02.03.1973 02:14 </t>
  </si>
  <si>
    <t> 0.0083 </t>
  </si>
  <si>
    <t>2441991.8233 </t>
  </si>
  <si>
    <t> 05.11.1973 07:45 </t>
  </si>
  <si>
    <t> -0.0036 </t>
  </si>
  <si>
    <t> B.Gronbech </t>
  </si>
  <si>
    <t>2442005.8282 </t>
  </si>
  <si>
    <t> 19.11.1973 07:52 </t>
  </si>
  <si>
    <t> -0.0021 </t>
  </si>
  <si>
    <t>2442053.5673 </t>
  </si>
  <si>
    <t> 06.01.1974 01:36 </t>
  </si>
  <si>
    <t> -0.0019 </t>
  </si>
  <si>
    <t> N.Vogt </t>
  </si>
  <si>
    <t>2442054.8410 </t>
  </si>
  <si>
    <t> 07.01.1974 08:11 </t>
  </si>
  <si>
    <t> -0.0013 </t>
  </si>
  <si>
    <t>2442056.7522 </t>
  </si>
  <si>
    <t> 09.01.1974 06:03 </t>
  </si>
  <si>
    <t> 0.0004 </t>
  </si>
  <si>
    <t>2442058.6604 </t>
  </si>
  <si>
    <t> 11.01.1974 03:50 </t>
  </si>
  <si>
    <t> -0.0010 </t>
  </si>
  <si>
    <t>2442060.5711 </t>
  </si>
  <si>
    <t> 13.01.1974 01:42 </t>
  </si>
  <si>
    <t> 0.0002 </t>
  </si>
  <si>
    <t>2442371.8319 </t>
  </si>
  <si>
    <t> 20.11.1974 07:57 </t>
  </si>
  <si>
    <t> 0.0035 </t>
  </si>
  <si>
    <t>2442380.7438 </t>
  </si>
  <si>
    <t> 29.11.1974 05:51 </t>
  </si>
  <si>
    <t> 0.0042 </t>
  </si>
  <si>
    <t>2442385.8362 </t>
  </si>
  <si>
    <t> 04.12.1974 08:04 </t>
  </si>
  <si>
    <t> 0.0044 </t>
  </si>
  <si>
    <t>2442387.7446 </t>
  </si>
  <si>
    <t> 06.12.1974 05:52 </t>
  </si>
  <si>
    <t> 0.0033 </t>
  </si>
  <si>
    <t>2442394.7470 </t>
  </si>
  <si>
    <t> 13.12.1974 05:55 </t>
  </si>
  <si>
    <t> 0.0040 </t>
  </si>
  <si>
    <t>2442466.6666 </t>
  </si>
  <si>
    <t> 23.02.1975 03:59 </t>
  </si>
  <si>
    <t> -0.0030 </t>
  </si>
  <si>
    <t> A.F.J.Moffat </t>
  </si>
  <si>
    <t>2442468.5769 </t>
  </si>
  <si>
    <t> 25.02.1975 01:50 </t>
  </si>
  <si>
    <t> -0.0022 </t>
  </si>
  <si>
    <t>2442473.6689 </t>
  </si>
  <si>
    <t> 02.03.1975 04:03 </t>
  </si>
  <si>
    <t> -0.0024 </t>
  </si>
  <si>
    <t>2442744.8423 </t>
  </si>
  <si>
    <t> 28.11.1975 08:12 </t>
  </si>
  <si>
    <t> 0.0142 </t>
  </si>
  <si>
    <t>2443207.5915 </t>
  </si>
  <si>
    <t> 05.03.1977 02:11 </t>
  </si>
  <si>
    <t> 0.0146 </t>
  </si>
  <si>
    <t>2443515.6528 </t>
  </si>
  <si>
    <t> 07.01.1978 03:40 </t>
  </si>
  <si>
    <t> 0.0011 </t>
  </si>
  <si>
    <t>2443960.5865 </t>
  </si>
  <si>
    <t> 28.03.1979 02:04 </t>
  </si>
  <si>
    <t> 0.0085 </t>
  </si>
  <si>
    <t>2444590.7314 </t>
  </si>
  <si>
    <t> 17.12.1980 05:33 </t>
  </si>
  <si>
    <t>2444592.6405 </t>
  </si>
  <si>
    <t> 19.12.1980 03:22 </t>
  </si>
  <si>
    <t> -0.0002 </t>
  </si>
  <si>
    <t>2448688.6343 </t>
  </si>
  <si>
    <t> 07.03.1992 03:13 </t>
  </si>
  <si>
    <t> -0.0017 </t>
  </si>
  <si>
    <t> Mayer &amp; Drechsel </t>
  </si>
  <si>
    <t>IBVS 3805 </t>
  </si>
  <si>
    <t>2451146.238 </t>
  </si>
  <si>
    <t> 28.11.1998 17:42 </t>
  </si>
  <si>
    <t> 0.005 </t>
  </si>
  <si>
    <t>C </t>
  </si>
  <si>
    <t> S.Kiyota </t>
  </si>
  <si>
    <t>VSB 47 </t>
  </si>
  <si>
    <t>2453015.0535 </t>
  </si>
  <si>
    <t> 10.01.2004 13:17 </t>
  </si>
  <si>
    <t> 0.0026 </t>
  </si>
  <si>
    <t> K.Nagai </t>
  </si>
  <si>
    <t>VSB 43 </t>
  </si>
  <si>
    <t>2453030.3201 </t>
  </si>
  <si>
    <t> 25.01.2004 19:40 </t>
  </si>
  <si>
    <t> -0.0072 </t>
  </si>
  <si>
    <t> M.Petropoulou et al. </t>
  </si>
  <si>
    <t>IBVS 6153 </t>
  </si>
  <si>
    <t>2453037.3233 </t>
  </si>
  <si>
    <t> 01.02.2004 19:45 </t>
  </si>
  <si>
    <t> -0.0057 </t>
  </si>
  <si>
    <t>2453056.4195 </t>
  </si>
  <si>
    <t> 20.02.2004 22:04 </t>
  </si>
  <si>
    <t> -0.0050 </t>
  </si>
  <si>
    <t> M.Zejda </t>
  </si>
  <si>
    <t>IBVS 5583 </t>
  </si>
  <si>
    <t>2453336.4991 </t>
  </si>
  <si>
    <t> 26.11.2004 23:58 </t>
  </si>
  <si>
    <t> 0.0065 </t>
  </si>
  <si>
    <t>2453337.1385 </t>
  </si>
  <si>
    <t> 27.11.2004 15:19 </t>
  </si>
  <si>
    <t> 0.0094 </t>
  </si>
  <si>
    <t>2453681.4816 </t>
  </si>
  <si>
    <t> 06.11.2005 23:33 </t>
  </si>
  <si>
    <t> -0.0039 </t>
  </si>
  <si>
    <t>2454048.7534 </t>
  </si>
  <si>
    <t> 09.11.2006 06:04 </t>
  </si>
  <si>
    <t> -0.0032 </t>
  </si>
  <si>
    <t> W.Ogloza et al. </t>
  </si>
  <si>
    <t>IBVS 5843 </t>
  </si>
  <si>
    <t>2454069.7594 </t>
  </si>
  <si>
    <t> 30.11.2006 06:13 </t>
  </si>
  <si>
    <t>305.5</t>
  </si>
  <si>
    <t> -0.0023 </t>
  </si>
  <si>
    <t>2454120.6744 </t>
  </si>
  <si>
    <t> 20.01.2007 04:11 </t>
  </si>
  <si>
    <t>345.5</t>
  </si>
  <si>
    <t> -0.0087 </t>
  </si>
  <si>
    <t>2454583.4293 </t>
  </si>
  <si>
    <t> 26.04.2008 22:18 </t>
  </si>
  <si>
    <t>709</t>
  </si>
  <si>
    <t> -0.0026 </t>
  </si>
  <si>
    <t> P.Zasche (ESA INTEGRAL) </t>
  </si>
  <si>
    <t>IBVS 5931 </t>
  </si>
  <si>
    <t>2454584.0635 </t>
  </si>
  <si>
    <t> 27.04.2008 13:31 </t>
  </si>
  <si>
    <t>709.5</t>
  </si>
  <si>
    <t>2454808.1289 </t>
  </si>
  <si>
    <t> 07.12.2008 15:05 </t>
  </si>
  <si>
    <t>885.5</t>
  </si>
  <si>
    <t> 0.0060 </t>
  </si>
  <si>
    <t>VSB 48 </t>
  </si>
  <si>
    <t>2454824.0449 </t>
  </si>
  <si>
    <t> 23.12.2008 13:04 </t>
  </si>
  <si>
    <t>898</t>
  </si>
  <si>
    <t> 0.0090 </t>
  </si>
  <si>
    <t>2455226.939 </t>
  </si>
  <si>
    <t> 30.01.2010 10:32 </t>
  </si>
  <si>
    <t>1214.5</t>
  </si>
  <si>
    <t> -0.013 </t>
  </si>
  <si>
    <t>VSB 51 </t>
  </si>
  <si>
    <t>2455868.57263 </t>
  </si>
  <si>
    <t> 03.11.2011 01:44 </t>
  </si>
  <si>
    <t>1718.5</t>
  </si>
  <si>
    <t> 0.01023 </t>
  </si>
  <si>
    <t> H.Kucáková </t>
  </si>
  <si>
    <t>IBVS 6007 </t>
  </si>
  <si>
    <t>2456304.582 </t>
  </si>
  <si>
    <t> 12.01.2013 01:58 </t>
  </si>
  <si>
    <t>2061</t>
  </si>
  <si>
    <t> A.Paschke </t>
  </si>
  <si>
    <t>OEJV 0162 </t>
  </si>
  <si>
    <t>2456306.492 </t>
  </si>
  <si>
    <t> 13.01.2013 23:48 </t>
  </si>
  <si>
    <t>2062.5</t>
  </si>
  <si>
    <t>2456628.582 </t>
  </si>
  <si>
    <t> 02.12.2013 01:58 </t>
  </si>
  <si>
    <t>2315.5</t>
  </si>
  <si>
    <t> 0.017 </t>
  </si>
  <si>
    <t>2456675.0468 </t>
  </si>
  <si>
    <t> 17.01.2014 13:07 </t>
  </si>
  <si>
    <t>2352</t>
  </si>
  <si>
    <t> 0.0157 </t>
  </si>
  <si>
    <t>VSB 59 </t>
  </si>
  <si>
    <t>2457017.510 </t>
  </si>
  <si>
    <t> 26.12.2014 00:14 </t>
  </si>
  <si>
    <t>2621</t>
  </si>
  <si>
    <t> 0.032 </t>
  </si>
  <si>
    <t>OEJV 0172 </t>
  </si>
  <si>
    <t>VSB_061</t>
  </si>
  <si>
    <t>48688.6343</t>
  </si>
  <si>
    <t>53030.3201</t>
  </si>
  <si>
    <t>53037.3233</t>
  </si>
  <si>
    <t>53056.4195</t>
  </si>
  <si>
    <t>53336.4991</t>
  </si>
  <si>
    <t>53681.4816</t>
  </si>
  <si>
    <t>54048.7534</t>
  </si>
  <si>
    <t>54069.7594</t>
  </si>
  <si>
    <t>54120.6744</t>
  </si>
  <si>
    <t>54583.4293</t>
  </si>
  <si>
    <t>54584.0635</t>
  </si>
  <si>
    <t>55868.57263</t>
  </si>
  <si>
    <t>57017.510</t>
  </si>
  <si>
    <t>41741.6853</t>
  </si>
  <si>
    <t>41743.5931</t>
  </si>
  <si>
    <t>41991.8233</t>
  </si>
  <si>
    <t>42005.8282</t>
  </si>
  <si>
    <t>42053.5673</t>
  </si>
  <si>
    <t>42054.8410</t>
  </si>
  <si>
    <t>42056.7522</t>
  </si>
  <si>
    <t>42058.6604</t>
  </si>
  <si>
    <t>42060.5711</t>
  </si>
  <si>
    <t>42371.8319</t>
  </si>
  <si>
    <t>42380.7438</t>
  </si>
  <si>
    <t>42385.8362</t>
  </si>
  <si>
    <t>42387.7446</t>
  </si>
  <si>
    <t>42394.7470</t>
  </si>
  <si>
    <t>42466.6666</t>
  </si>
  <si>
    <t>42468.5769</t>
  </si>
  <si>
    <t>42473.6689</t>
  </si>
  <si>
    <t>42744.8423</t>
  </si>
  <si>
    <t>43207.5915</t>
  </si>
  <si>
    <t>43515.6528</t>
  </si>
  <si>
    <t>43960.5865</t>
  </si>
  <si>
    <t>44590.7314</t>
  </si>
  <si>
    <t>44592.6405</t>
  </si>
  <si>
    <t>51146.238</t>
  </si>
  <si>
    <t>53015.0535</t>
  </si>
  <si>
    <t>53337.1385</t>
  </si>
  <si>
    <t>54808.1289</t>
  </si>
  <si>
    <t>54824.0449</t>
  </si>
  <si>
    <t>55226.939</t>
  </si>
  <si>
    <t>56304.582</t>
  </si>
  <si>
    <t>56306.492</t>
  </si>
  <si>
    <t>56628.582</t>
  </si>
  <si>
    <t>56675.0468</t>
  </si>
  <si>
    <t>VSB 067</t>
  </si>
  <si>
    <t>Ic</t>
  </si>
  <si>
    <t>B</t>
  </si>
  <si>
    <t>VSB 069</t>
  </si>
  <si>
    <t>Ha</t>
  </si>
  <si>
    <t>JBAV, 63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</si>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</sst>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>
      <alignment vertical="top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165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FZ CMa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8-4245-A0FC-BCCED9E25A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7">
                  <c:v>-1.7619999998714775E-2</c:v>
                </c:pt>
                <c:pt idx="45">
                  <c:v>-0.27534000000014203</c:v>
                </c:pt>
                <c:pt idx="46">
                  <c:v>-0.27492999999958556</c:v>
                </c:pt>
                <c:pt idx="47">
                  <c:v>-0.26911000000109198</c:v>
                </c:pt>
                <c:pt idx="49">
                  <c:v>-0.26094000000011874</c:v>
                </c:pt>
                <c:pt idx="51">
                  <c:v>-0.28299000000697561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8-4245-A0FC-BCCED9E25A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0">
                  <c:v>-2.1699999997508712E-3</c:v>
                </c:pt>
                <c:pt idx="1">
                  <c:v>-3.9600000018253922E-3</c:v>
                </c:pt>
                <c:pt idx="2">
                  <c:v>-2.0460000007005874E-2</c:v>
                </c:pt>
                <c:pt idx="3">
                  <c:v>-1.9219999994675163E-2</c:v>
                </c:pt>
                <c:pt idx="4">
                  <c:v>-1.9869999996444676E-2</c:v>
                </c:pt>
                <c:pt idx="5">
                  <c:v>-1.9229999998060521E-2</c:v>
                </c:pt>
                <c:pt idx="6">
                  <c:v>-1.7619999998714775E-2</c:v>
                </c:pt>
                <c:pt idx="8">
                  <c:v>-1.9009999996342231E-2</c:v>
                </c:pt>
                <c:pt idx="9">
                  <c:v>-1.7899999998917338E-2</c:v>
                </c:pt>
                <c:pt idx="10">
                  <c:v>-2.0270000000891741E-2</c:v>
                </c:pt>
                <c:pt idx="11">
                  <c:v>-1.9790000005741604E-2</c:v>
                </c:pt>
                <c:pt idx="12">
                  <c:v>-1.9630000002507586E-2</c:v>
                </c:pt>
                <c:pt idx="13">
                  <c:v>-2.0820000005187467E-2</c:v>
                </c:pt>
                <c:pt idx="14">
                  <c:v>-2.0249999994121026E-2</c:v>
                </c:pt>
                <c:pt idx="15">
                  <c:v>-2.8540000006614719E-2</c:v>
                </c:pt>
                <c:pt idx="16">
                  <c:v>-2.7829999999084976E-2</c:v>
                </c:pt>
                <c:pt idx="17">
                  <c:v>-2.8070000000298023E-2</c:v>
                </c:pt>
                <c:pt idx="18">
                  <c:v>-1.6450000002805609E-2</c:v>
                </c:pt>
                <c:pt idx="19">
                  <c:v>-2.4559999998018611E-2</c:v>
                </c:pt>
                <c:pt idx="20">
                  <c:v>-4.3779999999969732E-2</c:v>
                </c:pt>
                <c:pt idx="21">
                  <c:v>-4.4550000005983748E-2</c:v>
                </c:pt>
                <c:pt idx="22">
                  <c:v>-6.4350000000558794E-2</c:v>
                </c:pt>
                <c:pt idx="23">
                  <c:v>-6.4839999999094289E-2</c:v>
                </c:pt>
                <c:pt idx="24">
                  <c:v>-0.14159000000654487</c:v>
                </c:pt>
                <c:pt idx="39">
                  <c:v>-0.25091999999858672</c:v>
                </c:pt>
                <c:pt idx="40">
                  <c:v>-0.25325000000157161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08-4245-A0FC-BCCED9E25A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25">
                  <c:v>-0.18061999999918044</c:v>
                </c:pt>
                <c:pt idx="26">
                  <c:v>-0.18022000000200933</c:v>
                </c:pt>
                <c:pt idx="27">
                  <c:v>-0.21680000008200295</c:v>
                </c:pt>
                <c:pt idx="28">
                  <c:v>-0.21680000000196742</c:v>
                </c:pt>
                <c:pt idx="29">
                  <c:v>-0.22692000000097323</c:v>
                </c:pt>
                <c:pt idx="30">
                  <c:v>-0.22555000000284053</c:v>
                </c:pt>
                <c:pt idx="31">
                  <c:v>-0.22524999999586726</c:v>
                </c:pt>
                <c:pt idx="32">
                  <c:v>-0.21885000000474975</c:v>
                </c:pt>
                <c:pt idx="33">
                  <c:v>-0.21598000011726981</c:v>
                </c:pt>
                <c:pt idx="34">
                  <c:v>-0.21598000000085449</c:v>
                </c:pt>
                <c:pt idx="35">
                  <c:v>-0.23561000000336207</c:v>
                </c:pt>
                <c:pt idx="36">
                  <c:v>-0.24162000000069384</c:v>
                </c:pt>
                <c:pt idx="37">
                  <c:v>-0.24110999999538762</c:v>
                </c:pt>
                <c:pt idx="38">
                  <c:v>-0.2485099999976228</c:v>
                </c:pt>
                <c:pt idx="41">
                  <c:v>-0.24640999999974156</c:v>
                </c:pt>
                <c:pt idx="42">
                  <c:v>-0.2436600000000908</c:v>
                </c:pt>
                <c:pt idx="43">
                  <c:v>-0.27305000000342261</c:v>
                </c:pt>
                <c:pt idx="44">
                  <c:v>-0.26165999999648193</c:v>
                </c:pt>
                <c:pt idx="48">
                  <c:v>-0.27100000000791624</c:v>
                </c:pt>
                <c:pt idx="50">
                  <c:v>-0.26194000013492769</c:v>
                </c:pt>
                <c:pt idx="52">
                  <c:v>-0.27372999988438096</c:v>
                </c:pt>
                <c:pt idx="53">
                  <c:v>-0.28539000000455417</c:v>
                </c:pt>
                <c:pt idx="54">
                  <c:v>-0.28489000000263331</c:v>
                </c:pt>
                <c:pt idx="55">
                  <c:v>-0.28419000000576489</c:v>
                </c:pt>
                <c:pt idx="56">
                  <c:v>-0.2847299999993993</c:v>
                </c:pt>
                <c:pt idx="57">
                  <c:v>-0.2847299999993993</c:v>
                </c:pt>
                <c:pt idx="58">
                  <c:v>-0.27973000000201864</c:v>
                </c:pt>
                <c:pt idx="59">
                  <c:v>-0.27872999999817694</c:v>
                </c:pt>
                <c:pt idx="60">
                  <c:v>-0.27025000000139698</c:v>
                </c:pt>
                <c:pt idx="61">
                  <c:v>-0.28706999996938976</c:v>
                </c:pt>
                <c:pt idx="62">
                  <c:v>-0.28587000014522346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8-4245-A0FC-BCCED9E25AB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08-4245-A0FC-BCCED9E25AB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08-4245-A0FC-BCCED9E25AB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4.0000000000000002E-4</c:v>
                  </c:pt>
                  <c:pt idx="26">
                    <c:v>0</c:v>
                  </c:pt>
                  <c:pt idx="28">
                    <c:v>0</c:v>
                  </c:pt>
                  <c:pt idx="29">
                    <c:v>2.9999999999999997E-4</c:v>
                  </c:pt>
                  <c:pt idx="30">
                    <c:v>2.9999999999999997E-4</c:v>
                  </c:pt>
                  <c:pt idx="31">
                    <c:v>4.7999999999999996E-3</c:v>
                  </c:pt>
                  <c:pt idx="32">
                    <c:v>2.0000000000000001E-4</c:v>
                  </c:pt>
                  <c:pt idx="34">
                    <c:v>0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8.0000000000000004E-4</c:v>
                  </c:pt>
                  <c:pt idx="40">
                    <c:v>6.9999999999999999E-4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1.01E-3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5.0000000000000001E-3</c:v>
                  </c:pt>
                  <c:pt idx="51">
                    <c:v>5.0000000000000001E-3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08-4245-A0FC-BCCED9E25AB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-0.5</c:v>
                </c:pt>
                <c:pt idx="1">
                  <c:v>1</c:v>
                </c:pt>
                <c:pt idx="2">
                  <c:v>196</c:v>
                </c:pt>
                <c:pt idx="3">
                  <c:v>207</c:v>
                </c:pt>
                <c:pt idx="4">
                  <c:v>244.5</c:v>
                </c:pt>
                <c:pt idx="5">
                  <c:v>245.5</c:v>
                </c:pt>
                <c:pt idx="6">
                  <c:v>247</c:v>
                </c:pt>
                <c:pt idx="7">
                  <c:v>247</c:v>
                </c:pt>
                <c:pt idx="8">
                  <c:v>248.5</c:v>
                </c:pt>
                <c:pt idx="9">
                  <c:v>250</c:v>
                </c:pt>
                <c:pt idx="10">
                  <c:v>494.5</c:v>
                </c:pt>
                <c:pt idx="11">
                  <c:v>501.5</c:v>
                </c:pt>
                <c:pt idx="12">
                  <c:v>505.5</c:v>
                </c:pt>
                <c:pt idx="13">
                  <c:v>507</c:v>
                </c:pt>
                <c:pt idx="14">
                  <c:v>512.5</c:v>
                </c:pt>
                <c:pt idx="15">
                  <c:v>569</c:v>
                </c:pt>
                <c:pt idx="16">
                  <c:v>570.5</c:v>
                </c:pt>
                <c:pt idx="17">
                  <c:v>574.5</c:v>
                </c:pt>
                <c:pt idx="18">
                  <c:v>787.5</c:v>
                </c:pt>
                <c:pt idx="19">
                  <c:v>1151</c:v>
                </c:pt>
                <c:pt idx="20">
                  <c:v>1393</c:v>
                </c:pt>
                <c:pt idx="21">
                  <c:v>1742.5</c:v>
                </c:pt>
                <c:pt idx="22">
                  <c:v>2237.5</c:v>
                </c:pt>
                <c:pt idx="23">
                  <c:v>2239</c:v>
                </c:pt>
                <c:pt idx="24">
                  <c:v>5456.5</c:v>
                </c:pt>
                <c:pt idx="25">
                  <c:v>7387</c:v>
                </c:pt>
                <c:pt idx="26">
                  <c:v>7387</c:v>
                </c:pt>
                <c:pt idx="27">
                  <c:v>8855</c:v>
                </c:pt>
                <c:pt idx="28">
                  <c:v>8855</c:v>
                </c:pt>
                <c:pt idx="29">
                  <c:v>8867</c:v>
                </c:pt>
                <c:pt idx="30">
                  <c:v>8872.5</c:v>
                </c:pt>
                <c:pt idx="31">
                  <c:v>8887.5</c:v>
                </c:pt>
                <c:pt idx="32">
                  <c:v>9107.5</c:v>
                </c:pt>
                <c:pt idx="33">
                  <c:v>9108</c:v>
                </c:pt>
                <c:pt idx="34">
                  <c:v>9108</c:v>
                </c:pt>
                <c:pt idx="35">
                  <c:v>9378.5</c:v>
                </c:pt>
                <c:pt idx="36">
                  <c:v>9667</c:v>
                </c:pt>
                <c:pt idx="37">
                  <c:v>9683.5</c:v>
                </c:pt>
                <c:pt idx="38">
                  <c:v>9723.5</c:v>
                </c:pt>
                <c:pt idx="39">
                  <c:v>10087</c:v>
                </c:pt>
                <c:pt idx="40">
                  <c:v>10087.5</c:v>
                </c:pt>
                <c:pt idx="41">
                  <c:v>10263.5</c:v>
                </c:pt>
                <c:pt idx="42">
                  <c:v>10276</c:v>
                </c:pt>
                <c:pt idx="43">
                  <c:v>10592.5</c:v>
                </c:pt>
                <c:pt idx="44">
                  <c:v>11096.5</c:v>
                </c:pt>
                <c:pt idx="45">
                  <c:v>11439</c:v>
                </c:pt>
                <c:pt idx="46">
                  <c:v>11440.5</c:v>
                </c:pt>
                <c:pt idx="47">
                  <c:v>11693.5</c:v>
                </c:pt>
                <c:pt idx="48">
                  <c:v>11730</c:v>
                </c:pt>
                <c:pt idx="49">
                  <c:v>11999</c:v>
                </c:pt>
                <c:pt idx="50">
                  <c:v>12019</c:v>
                </c:pt>
                <c:pt idx="51">
                  <c:v>12641.5</c:v>
                </c:pt>
                <c:pt idx="52">
                  <c:v>12885.5</c:v>
                </c:pt>
                <c:pt idx="53">
                  <c:v>13431.5</c:v>
                </c:pt>
                <c:pt idx="54">
                  <c:v>13431.5</c:v>
                </c:pt>
                <c:pt idx="55">
                  <c:v>13431.5</c:v>
                </c:pt>
                <c:pt idx="56">
                  <c:v>13720.5</c:v>
                </c:pt>
                <c:pt idx="57">
                  <c:v>13720.5</c:v>
                </c:pt>
                <c:pt idx="58">
                  <c:v>13720.5</c:v>
                </c:pt>
                <c:pt idx="59">
                  <c:v>13720.5</c:v>
                </c:pt>
                <c:pt idx="60">
                  <c:v>14062.5</c:v>
                </c:pt>
                <c:pt idx="61">
                  <c:v>14259.5</c:v>
                </c:pt>
                <c:pt idx="62">
                  <c:v>14259.5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-0.12319258563801611</c:v>
                </c:pt>
                <c:pt idx="1">
                  <c:v>-0.12321038205150922</c:v>
                </c:pt>
                <c:pt idx="2">
                  <c:v>-0.12552391580561523</c:v>
                </c:pt>
                <c:pt idx="3">
                  <c:v>-0.12565442283789813</c:v>
                </c:pt>
                <c:pt idx="4">
                  <c:v>-0.1260993331752262</c:v>
                </c:pt>
                <c:pt idx="5">
                  <c:v>-0.12611119745088828</c:v>
                </c:pt>
                <c:pt idx="6">
                  <c:v>-0.12612899386438142</c:v>
                </c:pt>
                <c:pt idx="7">
                  <c:v>-0.12612899386438142</c:v>
                </c:pt>
                <c:pt idx="8">
                  <c:v>-0.12614679027787454</c:v>
                </c:pt>
                <c:pt idx="9">
                  <c:v>-0.12616458669136765</c:v>
                </c:pt>
                <c:pt idx="10">
                  <c:v>-0.12906540209074671</c:v>
                </c:pt>
                <c:pt idx="11">
                  <c:v>-0.1291484520203813</c:v>
                </c:pt>
                <c:pt idx="12">
                  <c:v>-0.12919590912302961</c:v>
                </c:pt>
                <c:pt idx="13">
                  <c:v>-0.12921370553652275</c:v>
                </c:pt>
                <c:pt idx="14">
                  <c:v>-0.12927895905266421</c:v>
                </c:pt>
                <c:pt idx="15">
                  <c:v>-0.12994929062757182</c:v>
                </c:pt>
                <c:pt idx="16">
                  <c:v>-0.12996708704106497</c:v>
                </c:pt>
                <c:pt idx="17">
                  <c:v>-0.13001454414371327</c:v>
                </c:pt>
                <c:pt idx="18">
                  <c:v>-0.13254163485973675</c:v>
                </c:pt>
                <c:pt idx="19">
                  <c:v>-0.13685429906290358</c:v>
                </c:pt>
                <c:pt idx="20">
                  <c:v>-0.13972545377312745</c:v>
                </c:pt>
                <c:pt idx="21">
                  <c:v>-0.1438720181170251</c:v>
                </c:pt>
                <c:pt idx="22">
                  <c:v>-0.14974483456975574</c:v>
                </c:pt>
                <c:pt idx="23">
                  <c:v>-0.14976263098324885</c:v>
                </c:pt>
                <c:pt idx="24">
                  <c:v>-0.18793593792599783</c:v>
                </c:pt>
                <c:pt idx="25">
                  <c:v>-0.21083992209164726</c:v>
                </c:pt>
                <c:pt idx="26">
                  <c:v>-0.21083992209164726</c:v>
                </c:pt>
                <c:pt idx="27">
                  <c:v>-0.22825667876358369</c:v>
                </c:pt>
                <c:pt idx="28">
                  <c:v>-0.22825667876358369</c:v>
                </c:pt>
                <c:pt idx="29">
                  <c:v>-0.22839905007152866</c:v>
                </c:pt>
                <c:pt idx="30">
                  <c:v>-0.22846430358767011</c:v>
                </c:pt>
                <c:pt idx="31">
                  <c:v>-0.22864226772260135</c:v>
                </c:pt>
                <c:pt idx="32">
                  <c:v>-0.23125240836825939</c:v>
                </c:pt>
                <c:pt idx="33">
                  <c:v>-0.23125834050609045</c:v>
                </c:pt>
                <c:pt idx="34">
                  <c:v>-0.23125834050609045</c:v>
                </c:pt>
                <c:pt idx="35">
                  <c:v>-0.23446762707268365</c:v>
                </c:pt>
                <c:pt idx="36">
                  <c:v>-0.23789047060119431</c:v>
                </c:pt>
                <c:pt idx="37">
                  <c:v>-0.23808623114961866</c:v>
                </c:pt>
                <c:pt idx="38">
                  <c:v>-0.23856080217610193</c:v>
                </c:pt>
                <c:pt idx="39">
                  <c:v>-0.24287346637926877</c:v>
                </c:pt>
                <c:pt idx="40">
                  <c:v>-0.24287939851709983</c:v>
                </c:pt>
                <c:pt idx="41">
                  <c:v>-0.24496751103362624</c:v>
                </c:pt>
                <c:pt idx="42">
                  <c:v>-0.24511581447940228</c:v>
                </c:pt>
                <c:pt idx="43">
                  <c:v>-0.24887085772645123</c:v>
                </c:pt>
                <c:pt idx="44">
                  <c:v>-0.25485045266014061</c:v>
                </c:pt>
                <c:pt idx="45">
                  <c:v>-0.25891396707440373</c:v>
                </c:pt>
                <c:pt idx="46">
                  <c:v>-0.25893176348789682</c:v>
                </c:pt>
                <c:pt idx="47">
                  <c:v>-0.26193342523040358</c:v>
                </c:pt>
                <c:pt idx="48">
                  <c:v>-0.26236647129206958</c:v>
                </c:pt>
                <c:pt idx="49">
                  <c:v>-0.26555796144516963</c:v>
                </c:pt>
                <c:pt idx="50">
                  <c:v>-0.26579524695841128</c:v>
                </c:pt>
                <c:pt idx="51">
                  <c:v>-0.27318075855805735</c:v>
                </c:pt>
                <c:pt idx="52">
                  <c:v>-0.27607564181960542</c:v>
                </c:pt>
                <c:pt idx="53">
                  <c:v>-0.2825535363311022</c:v>
                </c:pt>
                <c:pt idx="54">
                  <c:v>-0.2825535363311022</c:v>
                </c:pt>
                <c:pt idx="55">
                  <c:v>-0.2825535363311022</c:v>
                </c:pt>
                <c:pt idx="56">
                  <c:v>-0.28598231199744389</c:v>
                </c:pt>
                <c:pt idx="57">
                  <c:v>-0.28598231199744389</c:v>
                </c:pt>
                <c:pt idx="58">
                  <c:v>-0.28598231199744389</c:v>
                </c:pt>
                <c:pt idx="59">
                  <c:v>-0.28598231199744389</c:v>
                </c:pt>
                <c:pt idx="60">
                  <c:v>-0.29003989427387594</c:v>
                </c:pt>
                <c:pt idx="61">
                  <c:v>-0.29237715657930613</c:v>
                </c:pt>
                <c:pt idx="62">
                  <c:v>-0.29237715657930613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08-4245-A0FC-BCCED9E25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135848"/>
        <c:axId val="1"/>
      </c:scatterChart>
      <c:valAx>
        <c:axId val="644135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135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40081581078618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352425</xdr:colOff>
      <xdr:row>18</xdr:row>
      <xdr:rowOff>47625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20860434-7B06-B418-6C96-28BB0C1D3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3.pdf" TargetMode="External"/><Relationship Id="rId13" Type="http://schemas.openxmlformats.org/officeDocument/2006/relationships/hyperlink" Target="http://www.konkoly.hu/cgi-bin/IBVS?5931" TargetMode="External"/><Relationship Id="rId18" Type="http://schemas.openxmlformats.org/officeDocument/2006/relationships/hyperlink" Target="http://www.konkoly.hu/cgi-bin/IBVS?6007" TargetMode="External"/><Relationship Id="rId3" Type="http://schemas.openxmlformats.org/officeDocument/2006/relationships/hyperlink" Target="http://vsolj.cetus-net.org/no43.pdf" TargetMode="External"/><Relationship Id="rId21" Type="http://schemas.openxmlformats.org/officeDocument/2006/relationships/hyperlink" Target="http://var.astro.cz/oejv/issues/oejv0162.pdf" TargetMode="External"/><Relationship Id="rId7" Type="http://schemas.openxmlformats.org/officeDocument/2006/relationships/hyperlink" Target="http://www.konkoly.hu/cgi-bin/IBVS?615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no48.pdf" TargetMode="External"/><Relationship Id="rId20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konkoly.hu/cgi-bin/IBVS?3805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www.konkoly.hu/cgi-bin/IBVS?6153" TargetMode="External"/><Relationship Id="rId15" Type="http://schemas.openxmlformats.org/officeDocument/2006/relationships/hyperlink" Target="http://vsolj.cetus-net.org/no48.pdf" TargetMode="External"/><Relationship Id="rId23" Type="http://schemas.openxmlformats.org/officeDocument/2006/relationships/hyperlink" Target="http://var.astro.cz/oejv/issues/oejv0172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var.astro.cz/oejv/issues/oejv0162.pdf" TargetMode="External"/><Relationship Id="rId4" Type="http://schemas.openxmlformats.org/officeDocument/2006/relationships/hyperlink" Target="http://www.konkoly.hu/cgi-bin/IBVS?6153" TargetMode="External"/><Relationship Id="rId9" Type="http://schemas.openxmlformats.org/officeDocument/2006/relationships/hyperlink" Target="http://www.konkoly.hu/cgi-bin/IBVS?6153" TargetMode="External"/><Relationship Id="rId14" Type="http://schemas.openxmlformats.org/officeDocument/2006/relationships/hyperlink" Target="http://www.konkoly.hu/cgi-bin/IBVS?5931" TargetMode="External"/><Relationship Id="rId22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81"/>
  <sheetViews>
    <sheetView tabSelected="1" workbookViewId="0">
      <pane xSplit="14" ySplit="21" topLeftCell="O69" activePane="bottomRight" state="frozen"/>
      <selection pane="topRight" activeCell="O1" sqref="O1"/>
      <selection pane="bottomLeft" activeCell="A22" sqref="A22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26</v>
      </c>
      <c r="B2" t="s">
        <v>30</v>
      </c>
    </row>
    <row r="3" spans="1:6" ht="13.5" thickBot="1" x14ac:dyDescent="0.25"/>
    <row r="4" spans="1:6" ht="14.25" thickTop="1" thickBot="1" x14ac:dyDescent="0.25">
      <c r="A4" s="6" t="s">
        <v>2</v>
      </c>
      <c r="C4" s="3">
        <v>41742.324000000001</v>
      </c>
      <c r="D4" s="4">
        <v>1.2730600000000001</v>
      </c>
    </row>
    <row r="5" spans="1:6" ht="13.5" thickTop="1" x14ac:dyDescent="0.2">
      <c r="A5" s="12" t="s">
        <v>40</v>
      </c>
      <c r="B5" s="10"/>
      <c r="C5" s="13">
        <v>-9.5</v>
      </c>
      <c r="D5" s="10" t="s">
        <v>41</v>
      </c>
    </row>
    <row r="6" spans="1:6" x14ac:dyDescent="0.2">
      <c r="A6" s="6" t="s">
        <v>3</v>
      </c>
    </row>
    <row r="7" spans="1:6" x14ac:dyDescent="0.2">
      <c r="A7" t="s">
        <v>4</v>
      </c>
      <c r="C7">
        <f>+C4</f>
        <v>41742.324000000001</v>
      </c>
    </row>
    <row r="8" spans="1:6" x14ac:dyDescent="0.2">
      <c r="A8" t="s">
        <v>5</v>
      </c>
      <c r="C8">
        <f>+D4</f>
        <v>1.2730600000000001</v>
      </c>
    </row>
    <row r="9" spans="1:6" x14ac:dyDescent="0.2">
      <c r="A9" s="27" t="s">
        <v>45</v>
      </c>
      <c r="B9" s="28">
        <v>48</v>
      </c>
      <c r="C9" s="16" t="str">
        <f>"F"&amp;B9</f>
        <v>F48</v>
      </c>
      <c r="D9" s="17" t="str">
        <f>"G"&amp;B9</f>
        <v>G48</v>
      </c>
    </row>
    <row r="10" spans="1:6" ht="13.5" thickBot="1" x14ac:dyDescent="0.25">
      <c r="A10" s="10"/>
      <c r="B10" s="10"/>
      <c r="C10" s="5" t="s">
        <v>22</v>
      </c>
      <c r="D10" s="5" t="s">
        <v>23</v>
      </c>
      <c r="E10" s="10"/>
    </row>
    <row r="11" spans="1:6" x14ac:dyDescent="0.2">
      <c r="A11" s="10" t="s">
        <v>18</v>
      </c>
      <c r="B11" s="10"/>
      <c r="C11" s="14">
        <f ca="1">INTERCEPT(INDIRECT($D$9):G989,INDIRECT($C$9):F989)</f>
        <v>-0.12319851777584714</v>
      </c>
      <c r="D11" s="15"/>
      <c r="E11" s="10"/>
    </row>
    <row r="12" spans="1:6" x14ac:dyDescent="0.2">
      <c r="A12" s="10" t="s">
        <v>19</v>
      </c>
      <c r="B12" s="10"/>
      <c r="C12" s="14">
        <f ca="1">SLOPE(INDIRECT($D$9):G989,INDIRECT($C$9):F989)</f>
        <v>-1.1864275662082049E-5</v>
      </c>
      <c r="D12" s="15"/>
      <c r="E12" s="10"/>
    </row>
    <row r="13" spans="1:6" x14ac:dyDescent="0.2">
      <c r="A13" s="10" t="s">
        <v>21</v>
      </c>
      <c r="B13" s="10"/>
      <c r="C13" s="15" t="s">
        <v>16</v>
      </c>
    </row>
    <row r="14" spans="1:6" x14ac:dyDescent="0.2">
      <c r="A14" s="10"/>
      <c r="B14" s="10"/>
      <c r="C14" s="10"/>
    </row>
    <row r="15" spans="1:6" x14ac:dyDescent="0.2">
      <c r="A15" s="18" t="s">
        <v>20</v>
      </c>
      <c r="B15" s="10"/>
      <c r="C15" s="19">
        <f ca="1">(C7+C11)+(C8+C12)*INT(MAX(F21:F3530))</f>
        <v>59894.594168775562</v>
      </c>
      <c r="E15" s="20" t="s">
        <v>46</v>
      </c>
      <c r="F15" s="13">
        <v>1</v>
      </c>
    </row>
    <row r="16" spans="1:6" x14ac:dyDescent="0.2">
      <c r="A16" s="22" t="s">
        <v>6</v>
      </c>
      <c r="B16" s="10"/>
      <c r="C16" s="23">
        <f ca="1">+C8+C12</f>
        <v>1.2730481357243379</v>
      </c>
      <c r="E16" s="20" t="s">
        <v>42</v>
      </c>
      <c r="F16" s="21">
        <f ca="1">NOW()+15018.5+$C$5/24</f>
        <v>60335.707086574075</v>
      </c>
    </row>
    <row r="17" spans="1:17" ht="13.5" thickBot="1" x14ac:dyDescent="0.25">
      <c r="A17" s="20" t="s">
        <v>35</v>
      </c>
      <c r="B17" s="10"/>
      <c r="C17" s="10">
        <f>COUNT(C21:C2188)</f>
        <v>63</v>
      </c>
      <c r="E17" s="20" t="s">
        <v>47</v>
      </c>
      <c r="F17" s="21">
        <f ca="1">ROUND(2*(F16-$C$7)/$C$8,0)/2+F15</f>
        <v>14606.5</v>
      </c>
    </row>
    <row r="18" spans="1:17" ht="14.25" thickTop="1" thickBot="1" x14ac:dyDescent="0.25">
      <c r="A18" s="22" t="s">
        <v>7</v>
      </c>
      <c r="B18" s="10"/>
      <c r="C18" s="25">
        <f ca="1">+C15</f>
        <v>59894.594168775562</v>
      </c>
      <c r="D18" s="26">
        <f ca="1">+C16</f>
        <v>1.2730481357243379</v>
      </c>
      <c r="E18" s="20" t="s">
        <v>43</v>
      </c>
      <c r="F18" s="17">
        <f ca="1">ROUND(2*(F16-$C$15)/$C$16,0)/2+F15</f>
        <v>347.5</v>
      </c>
    </row>
    <row r="19" spans="1:17" ht="13.5" thickTop="1" x14ac:dyDescent="0.2">
      <c r="E19" s="20" t="s">
        <v>44</v>
      </c>
      <c r="F19" s="24">
        <f ca="1">+$C$15+$C$16*F18-15018.5-$C$5/24</f>
        <v>45318.874229273104</v>
      </c>
    </row>
    <row r="20" spans="1:17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59</v>
      </c>
      <c r="I20" s="8" t="s">
        <v>62</v>
      </c>
      <c r="J20" s="8" t="s">
        <v>56</v>
      </c>
      <c r="K20" s="8" t="s">
        <v>54</v>
      </c>
      <c r="L20" s="8" t="s">
        <v>27</v>
      </c>
      <c r="M20" s="8" t="s">
        <v>28</v>
      </c>
      <c r="N20" s="8" t="s">
        <v>29</v>
      </c>
      <c r="O20" s="8" t="s">
        <v>25</v>
      </c>
      <c r="P20" s="7" t="s">
        <v>24</v>
      </c>
      <c r="Q20" s="5" t="s">
        <v>17</v>
      </c>
    </row>
    <row r="21" spans="1:17" x14ac:dyDescent="0.2">
      <c r="A21" s="54" t="s">
        <v>68</v>
      </c>
      <c r="B21" s="56" t="s">
        <v>38</v>
      </c>
      <c r="C21" s="55">
        <v>41741.685299999997</v>
      </c>
      <c r="D21" s="55" t="s">
        <v>62</v>
      </c>
      <c r="E21">
        <f t="shared" ref="E21:E52" si="0">+(C21-C$7)/C$8</f>
        <v>-0.50170455438326145</v>
      </c>
      <c r="F21">
        <f t="shared" ref="F21:F52" si="1">ROUND(2*E21,0)/2</f>
        <v>-0.5</v>
      </c>
      <c r="G21">
        <f t="shared" ref="G21:G52" si="2">+C21-(C$7+F21*C$8)</f>
        <v>-2.1699999997508712E-3</v>
      </c>
      <c r="J21">
        <f t="shared" ref="J21:J27" si="3">+G21</f>
        <v>-2.1699999997508712E-3</v>
      </c>
      <c r="O21">
        <f t="shared" ref="O21:O73" ca="1" si="4">+C$11+C$12*$F21</f>
        <v>-0.12319258563801611</v>
      </c>
      <c r="Q21" s="2">
        <f t="shared" ref="Q21:Q52" si="5">+C21-15018.5</f>
        <v>26723.185299999997</v>
      </c>
    </row>
    <row r="22" spans="1:17" x14ac:dyDescent="0.2">
      <c r="A22" s="54" t="s">
        <v>68</v>
      </c>
      <c r="B22" s="56" t="s">
        <v>32</v>
      </c>
      <c r="C22" s="55">
        <v>41743.593099999998</v>
      </c>
      <c r="D22" s="55" t="s">
        <v>62</v>
      </c>
      <c r="E22">
        <f t="shared" si="0"/>
        <v>0.9968893846305017</v>
      </c>
      <c r="F22">
        <f t="shared" si="1"/>
        <v>1</v>
      </c>
      <c r="G22">
        <f t="shared" si="2"/>
        <v>-3.9600000018253922E-3</v>
      </c>
      <c r="J22">
        <f t="shared" si="3"/>
        <v>-3.9600000018253922E-3</v>
      </c>
      <c r="O22">
        <f t="shared" ca="1" si="4"/>
        <v>-0.12321038205150922</v>
      </c>
      <c r="Q22" s="2">
        <f t="shared" si="5"/>
        <v>26725.093099999998</v>
      </c>
    </row>
    <row r="23" spans="1:17" x14ac:dyDescent="0.2">
      <c r="A23" s="54" t="s">
        <v>68</v>
      </c>
      <c r="B23" s="56" t="s">
        <v>32</v>
      </c>
      <c r="C23" s="55">
        <v>41991.823299999996</v>
      </c>
      <c r="D23" s="55" t="s">
        <v>62</v>
      </c>
      <c r="E23">
        <f t="shared" si="0"/>
        <v>195.98392848726363</v>
      </c>
      <c r="F23">
        <f t="shared" si="1"/>
        <v>196</v>
      </c>
      <c r="G23">
        <f t="shared" si="2"/>
        <v>-2.0460000007005874E-2</v>
      </c>
      <c r="J23">
        <f t="shared" si="3"/>
        <v>-2.0460000007005874E-2</v>
      </c>
      <c r="O23">
        <f t="shared" ca="1" si="4"/>
        <v>-0.12552391580561523</v>
      </c>
      <c r="Q23" s="2">
        <f t="shared" si="5"/>
        <v>26973.323299999996</v>
      </c>
    </row>
    <row r="24" spans="1:17" x14ac:dyDescent="0.2">
      <c r="A24" s="54" t="s">
        <v>68</v>
      </c>
      <c r="B24" s="56" t="s">
        <v>32</v>
      </c>
      <c r="C24" s="55">
        <v>42005.828200000004</v>
      </c>
      <c r="D24" s="55" t="s">
        <v>62</v>
      </c>
      <c r="E24">
        <f t="shared" si="0"/>
        <v>206.984902518344</v>
      </c>
      <c r="F24">
        <f t="shared" si="1"/>
        <v>207</v>
      </c>
      <c r="G24">
        <f t="shared" si="2"/>
        <v>-1.9219999994675163E-2</v>
      </c>
      <c r="J24">
        <f t="shared" si="3"/>
        <v>-1.9219999994675163E-2</v>
      </c>
      <c r="O24">
        <f t="shared" ca="1" si="4"/>
        <v>-0.12565442283789813</v>
      </c>
      <c r="Q24" s="2">
        <f t="shared" si="5"/>
        <v>26987.328200000004</v>
      </c>
    </row>
    <row r="25" spans="1:17" x14ac:dyDescent="0.2">
      <c r="A25" s="54" t="s">
        <v>68</v>
      </c>
      <c r="B25" s="56" t="s">
        <v>38</v>
      </c>
      <c r="C25" s="55">
        <v>42053.567300000002</v>
      </c>
      <c r="D25" s="55" t="s">
        <v>62</v>
      </c>
      <c r="E25">
        <f t="shared" si="0"/>
        <v>244.48439193753782</v>
      </c>
      <c r="F25">
        <f t="shared" si="1"/>
        <v>244.5</v>
      </c>
      <c r="G25">
        <f t="shared" si="2"/>
        <v>-1.9869999996444676E-2</v>
      </c>
      <c r="J25">
        <f t="shared" si="3"/>
        <v>-1.9869999996444676E-2</v>
      </c>
      <c r="O25">
        <f t="shared" ca="1" si="4"/>
        <v>-0.1260993331752262</v>
      </c>
      <c r="Q25" s="2">
        <f t="shared" si="5"/>
        <v>27035.067300000002</v>
      </c>
    </row>
    <row r="26" spans="1:17" x14ac:dyDescent="0.2">
      <c r="A26" s="54" t="s">
        <v>68</v>
      </c>
      <c r="B26" s="56" t="s">
        <v>38</v>
      </c>
      <c r="C26" s="55">
        <v>42054.841</v>
      </c>
      <c r="D26" s="55" t="s">
        <v>62</v>
      </c>
      <c r="E26">
        <f t="shared" si="0"/>
        <v>245.48489466325216</v>
      </c>
      <c r="F26">
        <f t="shared" si="1"/>
        <v>245.5</v>
      </c>
      <c r="G26">
        <f t="shared" si="2"/>
        <v>-1.9229999998060521E-2</v>
      </c>
      <c r="J26">
        <f t="shared" si="3"/>
        <v>-1.9229999998060521E-2</v>
      </c>
      <c r="O26">
        <f t="shared" ca="1" si="4"/>
        <v>-0.12611119745088828</v>
      </c>
      <c r="Q26" s="2">
        <f t="shared" si="5"/>
        <v>27036.341</v>
      </c>
    </row>
    <row r="27" spans="1:17" x14ac:dyDescent="0.2">
      <c r="A27" s="54" t="s">
        <v>68</v>
      </c>
      <c r="B27" s="56" t="s">
        <v>32</v>
      </c>
      <c r="C27" s="55">
        <v>42056.752200000003</v>
      </c>
      <c r="D27" s="55" t="s">
        <v>62</v>
      </c>
      <c r="E27">
        <f t="shared" si="0"/>
        <v>246.98615933263326</v>
      </c>
      <c r="F27">
        <f t="shared" si="1"/>
        <v>247</v>
      </c>
      <c r="G27">
        <f t="shared" si="2"/>
        <v>-1.7619999998714775E-2</v>
      </c>
      <c r="J27">
        <f t="shared" si="3"/>
        <v>-1.7619999998714775E-2</v>
      </c>
      <c r="O27">
        <f t="shared" ca="1" si="4"/>
        <v>-0.12612899386438142</v>
      </c>
      <c r="Q27" s="2">
        <f t="shared" si="5"/>
        <v>27038.252200000003</v>
      </c>
    </row>
    <row r="28" spans="1:17" x14ac:dyDescent="0.2">
      <c r="A28" s="29" t="s">
        <v>14</v>
      </c>
      <c r="B28" s="29"/>
      <c r="C28" s="30">
        <v>42056.752200000003</v>
      </c>
      <c r="D28" s="30" t="s">
        <v>16</v>
      </c>
      <c r="E28">
        <f t="shared" si="0"/>
        <v>246.98615933263326</v>
      </c>
      <c r="F28">
        <f t="shared" si="1"/>
        <v>247</v>
      </c>
      <c r="G28">
        <f t="shared" si="2"/>
        <v>-1.7619999998714775E-2</v>
      </c>
      <c r="I28">
        <f>+G28</f>
        <v>-1.7619999998714775E-2</v>
      </c>
      <c r="O28">
        <f t="shared" ca="1" si="4"/>
        <v>-0.12612899386438142</v>
      </c>
      <c r="Q28" s="2">
        <f t="shared" si="5"/>
        <v>27038.252200000003</v>
      </c>
    </row>
    <row r="29" spans="1:17" x14ac:dyDescent="0.2">
      <c r="A29" s="54" t="s">
        <v>68</v>
      </c>
      <c r="B29" s="56" t="s">
        <v>38</v>
      </c>
      <c r="C29" s="55">
        <v>42058.660400000001</v>
      </c>
      <c r="D29" s="55" t="s">
        <v>62</v>
      </c>
      <c r="E29">
        <f t="shared" si="0"/>
        <v>248.48506747521728</v>
      </c>
      <c r="F29">
        <f t="shared" si="1"/>
        <v>248.5</v>
      </c>
      <c r="G29">
        <f t="shared" si="2"/>
        <v>-1.9009999996342231E-2</v>
      </c>
      <c r="J29">
        <f t="shared" ref="J29:J45" si="6">+G29</f>
        <v>-1.9009999996342231E-2</v>
      </c>
      <c r="O29">
        <f t="shared" ca="1" si="4"/>
        <v>-0.12614679027787454</v>
      </c>
      <c r="Q29" s="2">
        <f t="shared" si="5"/>
        <v>27040.160400000001</v>
      </c>
    </row>
    <row r="30" spans="1:17" x14ac:dyDescent="0.2">
      <c r="A30" s="54" t="s">
        <v>68</v>
      </c>
      <c r="B30" s="56" t="s">
        <v>32</v>
      </c>
      <c r="C30" s="55">
        <v>42060.571100000001</v>
      </c>
      <c r="D30" s="55" t="s">
        <v>62</v>
      </c>
      <c r="E30">
        <f t="shared" si="0"/>
        <v>249.98593939013125</v>
      </c>
      <c r="F30">
        <f t="shared" si="1"/>
        <v>250</v>
      </c>
      <c r="G30">
        <f t="shared" si="2"/>
        <v>-1.7899999998917338E-2</v>
      </c>
      <c r="J30">
        <f t="shared" si="6"/>
        <v>-1.7899999998917338E-2</v>
      </c>
      <c r="O30">
        <f t="shared" ca="1" si="4"/>
        <v>-0.12616458669136765</v>
      </c>
      <c r="Q30" s="2">
        <f t="shared" si="5"/>
        <v>27042.071100000001</v>
      </c>
    </row>
    <row r="31" spans="1:17" x14ac:dyDescent="0.2">
      <c r="A31" s="54" t="s">
        <v>68</v>
      </c>
      <c r="B31" s="56" t="s">
        <v>38</v>
      </c>
      <c r="C31" s="55">
        <v>42371.831899999997</v>
      </c>
      <c r="D31" s="55" t="s">
        <v>62</v>
      </c>
      <c r="E31">
        <f t="shared" si="0"/>
        <v>494.48407773396133</v>
      </c>
      <c r="F31">
        <f t="shared" si="1"/>
        <v>494.5</v>
      </c>
      <c r="G31">
        <f t="shared" si="2"/>
        <v>-2.0270000000891741E-2</v>
      </c>
      <c r="J31">
        <f t="shared" si="6"/>
        <v>-2.0270000000891741E-2</v>
      </c>
      <c r="O31">
        <f t="shared" ca="1" si="4"/>
        <v>-0.12906540209074671</v>
      </c>
      <c r="Q31" s="2">
        <f t="shared" si="5"/>
        <v>27353.331899999997</v>
      </c>
    </row>
    <row r="32" spans="1:17" x14ac:dyDescent="0.2">
      <c r="A32" s="54" t="s">
        <v>68</v>
      </c>
      <c r="B32" s="56" t="s">
        <v>38</v>
      </c>
      <c r="C32" s="55">
        <v>42380.743799999997</v>
      </c>
      <c r="D32" s="55" t="s">
        <v>62</v>
      </c>
      <c r="E32">
        <f t="shared" si="0"/>
        <v>501.48445477824765</v>
      </c>
      <c r="F32">
        <f t="shared" si="1"/>
        <v>501.5</v>
      </c>
      <c r="G32">
        <f t="shared" si="2"/>
        <v>-1.9790000005741604E-2</v>
      </c>
      <c r="J32">
        <f t="shared" si="6"/>
        <v>-1.9790000005741604E-2</v>
      </c>
      <c r="O32">
        <f t="shared" ca="1" si="4"/>
        <v>-0.1291484520203813</v>
      </c>
      <c r="Q32" s="2">
        <f t="shared" si="5"/>
        <v>27362.243799999997</v>
      </c>
    </row>
    <row r="33" spans="1:17" x14ac:dyDescent="0.2">
      <c r="A33" s="54" t="s">
        <v>68</v>
      </c>
      <c r="B33" s="56" t="s">
        <v>38</v>
      </c>
      <c r="C33" s="55">
        <v>42385.836199999998</v>
      </c>
      <c r="D33" s="55" t="s">
        <v>62</v>
      </c>
      <c r="E33">
        <f t="shared" si="0"/>
        <v>505.48458045967777</v>
      </c>
      <c r="F33">
        <f t="shared" si="1"/>
        <v>505.5</v>
      </c>
      <c r="G33">
        <f t="shared" si="2"/>
        <v>-1.9630000002507586E-2</v>
      </c>
      <c r="J33">
        <f t="shared" si="6"/>
        <v>-1.9630000002507586E-2</v>
      </c>
      <c r="O33">
        <f t="shared" ca="1" si="4"/>
        <v>-0.12919590912302961</v>
      </c>
      <c r="Q33" s="2">
        <f t="shared" si="5"/>
        <v>27367.336199999998</v>
      </c>
    </row>
    <row r="34" spans="1:17" x14ac:dyDescent="0.2">
      <c r="A34" s="54" t="s">
        <v>68</v>
      </c>
      <c r="B34" s="56" t="s">
        <v>32</v>
      </c>
      <c r="C34" s="55">
        <v>42387.744599999998</v>
      </c>
      <c r="D34" s="55" t="s">
        <v>62</v>
      </c>
      <c r="E34">
        <f t="shared" si="0"/>
        <v>506.98364570404976</v>
      </c>
      <c r="F34">
        <f t="shared" si="1"/>
        <v>507</v>
      </c>
      <c r="G34">
        <f t="shared" si="2"/>
        <v>-2.0820000005187467E-2</v>
      </c>
      <c r="J34">
        <f t="shared" si="6"/>
        <v>-2.0820000005187467E-2</v>
      </c>
      <c r="O34">
        <f t="shared" ca="1" si="4"/>
        <v>-0.12921370553652275</v>
      </c>
      <c r="Q34" s="2">
        <f t="shared" si="5"/>
        <v>27369.244599999998</v>
      </c>
    </row>
    <row r="35" spans="1:17" x14ac:dyDescent="0.2">
      <c r="A35" s="54" t="s">
        <v>68</v>
      </c>
      <c r="B35" s="56" t="s">
        <v>38</v>
      </c>
      <c r="C35" s="55">
        <v>42394.747000000003</v>
      </c>
      <c r="D35" s="55" t="s">
        <v>62</v>
      </c>
      <c r="E35">
        <f t="shared" si="0"/>
        <v>512.48409344414438</v>
      </c>
      <c r="F35">
        <f t="shared" si="1"/>
        <v>512.5</v>
      </c>
      <c r="G35">
        <f t="shared" si="2"/>
        <v>-2.0249999994121026E-2</v>
      </c>
      <c r="J35">
        <f t="shared" si="6"/>
        <v>-2.0249999994121026E-2</v>
      </c>
      <c r="O35">
        <f t="shared" ca="1" si="4"/>
        <v>-0.12927895905266421</v>
      </c>
      <c r="Q35" s="2">
        <f t="shared" si="5"/>
        <v>27376.247000000003</v>
      </c>
    </row>
    <row r="36" spans="1:17" x14ac:dyDescent="0.2">
      <c r="A36" s="54" t="s">
        <v>68</v>
      </c>
      <c r="B36" s="56" t="s">
        <v>32</v>
      </c>
      <c r="C36" s="55">
        <v>42466.666599999997</v>
      </c>
      <c r="D36" s="55" t="s">
        <v>62</v>
      </c>
      <c r="E36">
        <f t="shared" si="0"/>
        <v>568.97758157509952</v>
      </c>
      <c r="F36">
        <f t="shared" si="1"/>
        <v>569</v>
      </c>
      <c r="G36">
        <f t="shared" si="2"/>
        <v>-2.8540000006614719E-2</v>
      </c>
      <c r="J36">
        <f t="shared" si="6"/>
        <v>-2.8540000006614719E-2</v>
      </c>
      <c r="O36">
        <f t="shared" ca="1" si="4"/>
        <v>-0.12994929062757182</v>
      </c>
      <c r="Q36" s="2">
        <f t="shared" si="5"/>
        <v>27448.166599999997</v>
      </c>
    </row>
    <row r="37" spans="1:17" x14ac:dyDescent="0.2">
      <c r="A37" s="54" t="s">
        <v>68</v>
      </c>
      <c r="B37" s="56" t="s">
        <v>38</v>
      </c>
      <c r="C37" s="55">
        <v>42468.5769</v>
      </c>
      <c r="D37" s="55" t="s">
        <v>62</v>
      </c>
      <c r="E37">
        <f t="shared" si="0"/>
        <v>570.47813928644325</v>
      </c>
      <c r="F37">
        <f t="shared" si="1"/>
        <v>570.5</v>
      </c>
      <c r="G37">
        <f t="shared" si="2"/>
        <v>-2.7829999999084976E-2</v>
      </c>
      <c r="J37">
        <f t="shared" si="6"/>
        <v>-2.7829999999084976E-2</v>
      </c>
      <c r="O37">
        <f t="shared" ca="1" si="4"/>
        <v>-0.12996708704106497</v>
      </c>
      <c r="Q37" s="2">
        <f t="shared" si="5"/>
        <v>27450.0769</v>
      </c>
    </row>
    <row r="38" spans="1:17" x14ac:dyDescent="0.2">
      <c r="A38" s="54" t="s">
        <v>68</v>
      </c>
      <c r="B38" s="56" t="s">
        <v>38</v>
      </c>
      <c r="C38" s="55">
        <v>42473.668899999997</v>
      </c>
      <c r="D38" s="55" t="s">
        <v>62</v>
      </c>
      <c r="E38">
        <f t="shared" si="0"/>
        <v>574.47795076429736</v>
      </c>
      <c r="F38">
        <f t="shared" si="1"/>
        <v>574.5</v>
      </c>
      <c r="G38">
        <f t="shared" si="2"/>
        <v>-2.8070000000298023E-2</v>
      </c>
      <c r="J38">
        <f t="shared" si="6"/>
        <v>-2.8070000000298023E-2</v>
      </c>
      <c r="O38">
        <f t="shared" ca="1" si="4"/>
        <v>-0.13001454414371327</v>
      </c>
      <c r="Q38" s="2">
        <f t="shared" si="5"/>
        <v>27455.168899999997</v>
      </c>
    </row>
    <row r="39" spans="1:17" x14ac:dyDescent="0.2">
      <c r="A39" s="54" t="s">
        <v>68</v>
      </c>
      <c r="B39" s="56" t="s">
        <v>38</v>
      </c>
      <c r="C39" s="55">
        <v>42744.842299999997</v>
      </c>
      <c r="D39" s="55" t="s">
        <v>62</v>
      </c>
      <c r="E39">
        <f t="shared" si="0"/>
        <v>787.48707837807808</v>
      </c>
      <c r="F39">
        <f t="shared" si="1"/>
        <v>787.5</v>
      </c>
      <c r="G39">
        <f t="shared" si="2"/>
        <v>-1.6450000002805609E-2</v>
      </c>
      <c r="J39">
        <f t="shared" si="6"/>
        <v>-1.6450000002805609E-2</v>
      </c>
      <c r="O39">
        <f t="shared" ca="1" si="4"/>
        <v>-0.13254163485973675</v>
      </c>
      <c r="Q39" s="2">
        <f t="shared" si="5"/>
        <v>27726.342299999997</v>
      </c>
    </row>
    <row r="40" spans="1:17" x14ac:dyDescent="0.2">
      <c r="A40" s="54" t="s">
        <v>68</v>
      </c>
      <c r="B40" s="56" t="s">
        <v>32</v>
      </c>
      <c r="C40" s="55">
        <v>43207.591500000002</v>
      </c>
      <c r="D40" s="55" t="s">
        <v>62</v>
      </c>
      <c r="E40">
        <f t="shared" si="0"/>
        <v>1150.98070790065</v>
      </c>
      <c r="F40">
        <f t="shared" si="1"/>
        <v>1151</v>
      </c>
      <c r="G40">
        <f t="shared" si="2"/>
        <v>-2.4559999998018611E-2</v>
      </c>
      <c r="J40">
        <f t="shared" si="6"/>
        <v>-2.4559999998018611E-2</v>
      </c>
      <c r="O40">
        <f t="shared" ca="1" si="4"/>
        <v>-0.13685429906290358</v>
      </c>
      <c r="Q40" s="2">
        <f t="shared" si="5"/>
        <v>28189.091500000002</v>
      </c>
    </row>
    <row r="41" spans="1:17" x14ac:dyDescent="0.2">
      <c r="A41" s="54" t="s">
        <v>68</v>
      </c>
      <c r="B41" s="56" t="s">
        <v>32</v>
      </c>
      <c r="C41" s="55">
        <v>43515.652800000003</v>
      </c>
      <c r="D41" s="55" t="s">
        <v>62</v>
      </c>
      <c r="E41">
        <f t="shared" si="0"/>
        <v>1392.9656104189928</v>
      </c>
      <c r="F41">
        <f t="shared" si="1"/>
        <v>1393</v>
      </c>
      <c r="G41">
        <f t="shared" si="2"/>
        <v>-4.3779999999969732E-2</v>
      </c>
      <c r="J41">
        <f t="shared" si="6"/>
        <v>-4.3779999999969732E-2</v>
      </c>
      <c r="O41">
        <f t="shared" ca="1" si="4"/>
        <v>-0.13972545377312745</v>
      </c>
      <c r="Q41" s="2">
        <f t="shared" si="5"/>
        <v>28497.152800000003</v>
      </c>
    </row>
    <row r="42" spans="1:17" x14ac:dyDescent="0.2">
      <c r="A42" s="54" t="s">
        <v>68</v>
      </c>
      <c r="B42" s="56" t="s">
        <v>38</v>
      </c>
      <c r="C42" s="55">
        <v>43960.586499999998</v>
      </c>
      <c r="D42" s="55" t="s">
        <v>62</v>
      </c>
      <c r="E42">
        <f t="shared" si="0"/>
        <v>1742.465005577111</v>
      </c>
      <c r="F42">
        <f t="shared" si="1"/>
        <v>1742.5</v>
      </c>
      <c r="G42">
        <f t="shared" si="2"/>
        <v>-4.4550000005983748E-2</v>
      </c>
      <c r="J42">
        <f t="shared" si="6"/>
        <v>-4.4550000005983748E-2</v>
      </c>
      <c r="O42">
        <f t="shared" ca="1" si="4"/>
        <v>-0.1438720181170251</v>
      </c>
      <c r="Q42" s="2">
        <f t="shared" si="5"/>
        <v>28942.086499999998</v>
      </c>
    </row>
    <row r="43" spans="1:17" x14ac:dyDescent="0.2">
      <c r="A43" s="54" t="s">
        <v>68</v>
      </c>
      <c r="B43" s="56" t="s">
        <v>38</v>
      </c>
      <c r="C43" s="55">
        <v>44590.731399999997</v>
      </c>
      <c r="D43" s="55" t="s">
        <v>62</v>
      </c>
      <c r="E43">
        <f t="shared" si="0"/>
        <v>2237.4494525002719</v>
      </c>
      <c r="F43">
        <f t="shared" si="1"/>
        <v>2237.5</v>
      </c>
      <c r="G43">
        <f t="shared" si="2"/>
        <v>-6.4350000000558794E-2</v>
      </c>
      <c r="J43">
        <f t="shared" si="6"/>
        <v>-6.4350000000558794E-2</v>
      </c>
      <c r="O43">
        <f t="shared" ca="1" si="4"/>
        <v>-0.14974483456975574</v>
      </c>
      <c r="Q43" s="2">
        <f t="shared" si="5"/>
        <v>29572.231399999997</v>
      </c>
    </row>
    <row r="44" spans="1:17" x14ac:dyDescent="0.2">
      <c r="A44" s="54" t="s">
        <v>68</v>
      </c>
      <c r="B44" s="56" t="s">
        <v>32</v>
      </c>
      <c r="C44" s="55">
        <v>44592.640500000001</v>
      </c>
      <c r="D44" s="55" t="s">
        <v>62</v>
      </c>
      <c r="E44">
        <f t="shared" si="0"/>
        <v>2238.9490676008991</v>
      </c>
      <c r="F44">
        <f t="shared" si="1"/>
        <v>2239</v>
      </c>
      <c r="G44">
        <f t="shared" si="2"/>
        <v>-6.4839999999094289E-2</v>
      </c>
      <c r="J44">
        <f t="shared" si="6"/>
        <v>-6.4839999999094289E-2</v>
      </c>
      <c r="O44">
        <f t="shared" ca="1" si="4"/>
        <v>-0.14976263098324885</v>
      </c>
      <c r="Q44" s="2">
        <f t="shared" si="5"/>
        <v>29574.140500000001</v>
      </c>
    </row>
    <row r="45" spans="1:17" x14ac:dyDescent="0.2">
      <c r="A45" s="31" t="s">
        <v>48</v>
      </c>
      <c r="B45" s="32" t="s">
        <v>38</v>
      </c>
      <c r="C45" s="31">
        <v>48688.634299999998</v>
      </c>
      <c r="D45" s="31">
        <v>4.0000000000000002E-4</v>
      </c>
      <c r="E45">
        <f t="shared" si="0"/>
        <v>5456.3887797904235</v>
      </c>
      <c r="F45">
        <f t="shared" si="1"/>
        <v>5456.5</v>
      </c>
      <c r="G45">
        <f t="shared" si="2"/>
        <v>-0.14159000000654487</v>
      </c>
      <c r="J45">
        <f t="shared" si="6"/>
        <v>-0.14159000000654487</v>
      </c>
      <c r="O45">
        <f t="shared" ca="1" si="4"/>
        <v>-0.18793593792599783</v>
      </c>
      <c r="Q45" s="2">
        <f t="shared" si="5"/>
        <v>33670.134299999998</v>
      </c>
    </row>
    <row r="46" spans="1:17" x14ac:dyDescent="0.2">
      <c r="A46" s="9" t="s">
        <v>34</v>
      </c>
      <c r="B46" s="9"/>
      <c r="C46" s="30">
        <v>51146.2376</v>
      </c>
      <c r="D46" s="30"/>
      <c r="E46">
        <f t="shared" si="0"/>
        <v>7386.8581213768393</v>
      </c>
      <c r="F46">
        <f t="shared" si="1"/>
        <v>7387</v>
      </c>
      <c r="G46">
        <f t="shared" si="2"/>
        <v>-0.18061999999918044</v>
      </c>
      <c r="K46">
        <f t="shared" ref="K46:K59" si="7">+G46</f>
        <v>-0.18061999999918044</v>
      </c>
      <c r="O46">
        <f t="shared" ca="1" si="4"/>
        <v>-0.21083992209164726</v>
      </c>
      <c r="Q46" s="2">
        <f t="shared" si="5"/>
        <v>36127.7376</v>
      </c>
    </row>
    <row r="47" spans="1:17" x14ac:dyDescent="0.2">
      <c r="A47" s="54" t="s">
        <v>147</v>
      </c>
      <c r="B47" s="56" t="s">
        <v>32</v>
      </c>
      <c r="C47" s="55">
        <v>51146.237999999998</v>
      </c>
      <c r="D47" s="55" t="s">
        <v>62</v>
      </c>
      <c r="E47">
        <f t="shared" si="0"/>
        <v>7386.8584355804096</v>
      </c>
      <c r="F47">
        <f t="shared" si="1"/>
        <v>7387</v>
      </c>
      <c r="G47">
        <f t="shared" si="2"/>
        <v>-0.18022000000200933</v>
      </c>
      <c r="K47">
        <f t="shared" si="7"/>
        <v>-0.18022000000200933</v>
      </c>
      <c r="O47">
        <f t="shared" ca="1" si="4"/>
        <v>-0.21083992209164726</v>
      </c>
      <c r="Q47" s="2">
        <f t="shared" si="5"/>
        <v>36127.737999999998</v>
      </c>
    </row>
    <row r="48" spans="1:17" x14ac:dyDescent="0.2">
      <c r="A48" s="9" t="s">
        <v>33</v>
      </c>
      <c r="B48" s="9"/>
      <c r="C48" s="30">
        <v>53015.053499999922</v>
      </c>
      <c r="D48" s="30"/>
      <c r="E48">
        <f t="shared" si="0"/>
        <v>8854.8297016636461</v>
      </c>
      <c r="F48">
        <f t="shared" si="1"/>
        <v>8855</v>
      </c>
      <c r="G48">
        <f t="shared" si="2"/>
        <v>-0.21680000008200295</v>
      </c>
      <c r="K48">
        <f t="shared" si="7"/>
        <v>-0.21680000008200295</v>
      </c>
      <c r="O48">
        <f t="shared" ca="1" si="4"/>
        <v>-0.22825667876358369</v>
      </c>
      <c r="Q48" s="2">
        <f t="shared" si="5"/>
        <v>37996.553499999922</v>
      </c>
    </row>
    <row r="49" spans="1:17" x14ac:dyDescent="0.2">
      <c r="A49" s="54" t="s">
        <v>152</v>
      </c>
      <c r="B49" s="56" t="s">
        <v>32</v>
      </c>
      <c r="C49" s="55">
        <v>53015.053500000002</v>
      </c>
      <c r="D49" s="55" t="s">
        <v>62</v>
      </c>
      <c r="E49">
        <f t="shared" si="0"/>
        <v>8854.829701663708</v>
      </c>
      <c r="F49">
        <f t="shared" si="1"/>
        <v>8855</v>
      </c>
      <c r="G49">
        <f t="shared" si="2"/>
        <v>-0.21680000000196742</v>
      </c>
      <c r="K49">
        <f t="shared" si="7"/>
        <v>-0.21680000000196742</v>
      </c>
      <c r="O49">
        <f t="shared" ca="1" si="4"/>
        <v>-0.22825667876358369</v>
      </c>
      <c r="Q49" s="2">
        <f t="shared" si="5"/>
        <v>37996.553500000002</v>
      </c>
    </row>
    <row r="50" spans="1:17" x14ac:dyDescent="0.2">
      <c r="A50" s="39" t="s">
        <v>51</v>
      </c>
      <c r="B50" s="40" t="s">
        <v>32</v>
      </c>
      <c r="C50" s="39">
        <v>53030.320099999997</v>
      </c>
      <c r="D50" s="39">
        <v>2.9999999999999997E-4</v>
      </c>
      <c r="E50">
        <f t="shared" si="0"/>
        <v>8866.8217523133208</v>
      </c>
      <c r="F50">
        <f t="shared" si="1"/>
        <v>8867</v>
      </c>
      <c r="G50">
        <f t="shared" si="2"/>
        <v>-0.22692000000097323</v>
      </c>
      <c r="K50">
        <f t="shared" si="7"/>
        <v>-0.22692000000097323</v>
      </c>
      <c r="O50">
        <f t="shared" ca="1" si="4"/>
        <v>-0.22839905007152866</v>
      </c>
      <c r="Q50" s="2">
        <f t="shared" si="5"/>
        <v>38011.820099999997</v>
      </c>
    </row>
    <row r="51" spans="1:17" x14ac:dyDescent="0.2">
      <c r="A51" s="39" t="s">
        <v>51</v>
      </c>
      <c r="B51" s="40" t="s">
        <v>38</v>
      </c>
      <c r="C51" s="39">
        <v>53037.323299999996</v>
      </c>
      <c r="D51" s="39">
        <v>2.9999999999999997E-4</v>
      </c>
      <c r="E51">
        <f t="shared" si="0"/>
        <v>8872.3228284605557</v>
      </c>
      <c r="F51">
        <f t="shared" si="1"/>
        <v>8872.5</v>
      </c>
      <c r="G51">
        <f t="shared" si="2"/>
        <v>-0.22555000000284053</v>
      </c>
      <c r="K51">
        <f t="shared" si="7"/>
        <v>-0.22555000000284053</v>
      </c>
      <c r="O51">
        <f t="shared" ca="1" si="4"/>
        <v>-0.22846430358767011</v>
      </c>
      <c r="Q51" s="2">
        <f t="shared" si="5"/>
        <v>38018.823299999996</v>
      </c>
    </row>
    <row r="52" spans="1:17" x14ac:dyDescent="0.2">
      <c r="A52" s="9" t="s">
        <v>31</v>
      </c>
      <c r="B52" s="33" t="s">
        <v>32</v>
      </c>
      <c r="C52" s="34">
        <v>53056.419500000004</v>
      </c>
      <c r="D52" s="34">
        <v>4.7999999999999996E-3</v>
      </c>
      <c r="E52">
        <f t="shared" si="0"/>
        <v>8887.3230641132413</v>
      </c>
      <c r="F52">
        <f t="shared" si="1"/>
        <v>8887.5</v>
      </c>
      <c r="G52">
        <f t="shared" si="2"/>
        <v>-0.22524999999586726</v>
      </c>
      <c r="K52">
        <f t="shared" si="7"/>
        <v>-0.22524999999586726</v>
      </c>
      <c r="O52">
        <f t="shared" ca="1" si="4"/>
        <v>-0.22864226772260135</v>
      </c>
      <c r="Q52" s="2">
        <f t="shared" si="5"/>
        <v>38037.919500000004</v>
      </c>
    </row>
    <row r="53" spans="1:17" x14ac:dyDescent="0.2">
      <c r="A53" s="39" t="s">
        <v>51</v>
      </c>
      <c r="B53" s="40" t="s">
        <v>38</v>
      </c>
      <c r="C53" s="39">
        <v>53336.499100000001</v>
      </c>
      <c r="D53" s="39">
        <v>2.0000000000000001E-4</v>
      </c>
      <c r="E53">
        <f t="shared" ref="E53:E73" si="8">+(C53-C$7)/C$8</f>
        <v>9107.3280913703984</v>
      </c>
      <c r="F53">
        <f t="shared" ref="F53:F80" si="9">ROUND(2*E53,0)/2</f>
        <v>9107.5</v>
      </c>
      <c r="G53">
        <f t="shared" ref="G53:G73" si="10">+C53-(C$7+F53*C$8)</f>
        <v>-0.21885000000474975</v>
      </c>
      <c r="K53">
        <f t="shared" si="7"/>
        <v>-0.21885000000474975</v>
      </c>
      <c r="O53">
        <f t="shared" ca="1" si="4"/>
        <v>-0.23125240836825939</v>
      </c>
      <c r="Q53" s="2">
        <f t="shared" ref="Q53:Q73" si="11">+C53-15018.5</f>
        <v>38317.999100000001</v>
      </c>
    </row>
    <row r="54" spans="1:17" x14ac:dyDescent="0.2">
      <c r="A54" s="9" t="s">
        <v>33</v>
      </c>
      <c r="B54" s="9"/>
      <c r="C54" s="30">
        <v>53337.138499999885</v>
      </c>
      <c r="D54" s="30"/>
      <c r="E54">
        <f t="shared" si="8"/>
        <v>9107.8303457809398</v>
      </c>
      <c r="F54">
        <f t="shared" si="9"/>
        <v>9108</v>
      </c>
      <c r="G54">
        <f t="shared" si="10"/>
        <v>-0.21598000011726981</v>
      </c>
      <c r="K54">
        <f t="shared" si="7"/>
        <v>-0.21598000011726981</v>
      </c>
      <c r="O54">
        <f t="shared" ca="1" si="4"/>
        <v>-0.23125834050609045</v>
      </c>
      <c r="Q54" s="2">
        <f t="shared" si="11"/>
        <v>38318.638499999885</v>
      </c>
    </row>
    <row r="55" spans="1:17" x14ac:dyDescent="0.2">
      <c r="A55" s="54" t="s">
        <v>152</v>
      </c>
      <c r="B55" s="56" t="s">
        <v>32</v>
      </c>
      <c r="C55" s="55">
        <v>53337.138500000001</v>
      </c>
      <c r="D55" s="55" t="s">
        <v>62</v>
      </c>
      <c r="E55">
        <f t="shared" si="8"/>
        <v>9107.8303457810307</v>
      </c>
      <c r="F55">
        <f t="shared" si="9"/>
        <v>9108</v>
      </c>
      <c r="G55">
        <f t="shared" si="10"/>
        <v>-0.21598000000085449</v>
      </c>
      <c r="K55">
        <f t="shared" si="7"/>
        <v>-0.21598000000085449</v>
      </c>
      <c r="O55">
        <f t="shared" ca="1" si="4"/>
        <v>-0.23125834050609045</v>
      </c>
      <c r="Q55" s="2">
        <f t="shared" si="11"/>
        <v>38318.638500000001</v>
      </c>
    </row>
    <row r="56" spans="1:17" x14ac:dyDescent="0.2">
      <c r="A56" s="39" t="s">
        <v>51</v>
      </c>
      <c r="B56" s="40" t="s">
        <v>38</v>
      </c>
      <c r="C56" s="39">
        <v>53681.481599999999</v>
      </c>
      <c r="D56" s="39">
        <v>2.0000000000000001E-4</v>
      </c>
      <c r="E56">
        <f t="shared" si="8"/>
        <v>9378.3149262407096</v>
      </c>
      <c r="F56">
        <f t="shared" si="9"/>
        <v>9378.5</v>
      </c>
      <c r="G56">
        <f t="shared" si="10"/>
        <v>-0.23561000000336207</v>
      </c>
      <c r="K56">
        <f t="shared" si="7"/>
        <v>-0.23561000000336207</v>
      </c>
      <c r="O56">
        <f t="shared" ca="1" si="4"/>
        <v>-0.23446762707268365</v>
      </c>
      <c r="Q56" s="2">
        <f t="shared" si="11"/>
        <v>38662.981599999999</v>
      </c>
    </row>
    <row r="57" spans="1:17" x14ac:dyDescent="0.2">
      <c r="A57" s="9" t="s">
        <v>37</v>
      </c>
      <c r="B57" s="35" t="s">
        <v>32</v>
      </c>
      <c r="C57" s="30">
        <v>54048.753400000001</v>
      </c>
      <c r="D57" s="30">
        <v>4.0000000000000002E-4</v>
      </c>
      <c r="E57">
        <f t="shared" si="8"/>
        <v>9666.8102053320345</v>
      </c>
      <c r="F57">
        <f t="shared" si="9"/>
        <v>9667</v>
      </c>
      <c r="G57">
        <f t="shared" si="10"/>
        <v>-0.24162000000069384</v>
      </c>
      <c r="K57">
        <f t="shared" si="7"/>
        <v>-0.24162000000069384</v>
      </c>
      <c r="O57">
        <f t="shared" ca="1" si="4"/>
        <v>-0.23789047060119431</v>
      </c>
      <c r="Q57" s="2">
        <f t="shared" si="11"/>
        <v>39030.253400000001</v>
      </c>
    </row>
    <row r="58" spans="1:17" x14ac:dyDescent="0.2">
      <c r="A58" s="9" t="s">
        <v>37</v>
      </c>
      <c r="B58" s="35" t="s">
        <v>38</v>
      </c>
      <c r="C58" s="30">
        <v>54069.759400000003</v>
      </c>
      <c r="D58" s="30">
        <v>5.9999999999999995E-4</v>
      </c>
      <c r="E58">
        <f t="shared" si="8"/>
        <v>9683.3106059415913</v>
      </c>
      <c r="F58">
        <f t="shared" si="9"/>
        <v>9683.5</v>
      </c>
      <c r="G58">
        <f t="shared" si="10"/>
        <v>-0.24110999999538762</v>
      </c>
      <c r="K58">
        <f t="shared" si="7"/>
        <v>-0.24110999999538762</v>
      </c>
      <c r="O58">
        <f t="shared" ca="1" si="4"/>
        <v>-0.23808623114961866</v>
      </c>
      <c r="Q58" s="2">
        <f t="shared" si="11"/>
        <v>39051.259400000003</v>
      </c>
    </row>
    <row r="59" spans="1:17" x14ac:dyDescent="0.2">
      <c r="A59" s="9" t="s">
        <v>37</v>
      </c>
      <c r="B59" s="35" t="s">
        <v>38</v>
      </c>
      <c r="C59" s="30">
        <v>54120.674400000004</v>
      </c>
      <c r="D59" s="30">
        <v>4.0000000000000002E-4</v>
      </c>
      <c r="E59">
        <f t="shared" si="8"/>
        <v>9723.3047931755009</v>
      </c>
      <c r="F59">
        <f t="shared" si="9"/>
        <v>9723.5</v>
      </c>
      <c r="G59">
        <f t="shared" si="10"/>
        <v>-0.2485099999976228</v>
      </c>
      <c r="K59">
        <f t="shared" si="7"/>
        <v>-0.2485099999976228</v>
      </c>
      <c r="O59">
        <f t="shared" ca="1" si="4"/>
        <v>-0.23856080217610193</v>
      </c>
      <c r="Q59" s="2">
        <f t="shared" si="11"/>
        <v>39102.174400000004</v>
      </c>
    </row>
    <row r="60" spans="1:17" x14ac:dyDescent="0.2">
      <c r="A60" s="31" t="s">
        <v>39</v>
      </c>
      <c r="B60" s="32" t="s">
        <v>32</v>
      </c>
      <c r="C60" s="31">
        <v>54583.429300000003</v>
      </c>
      <c r="D60" s="31">
        <v>8.0000000000000004E-4</v>
      </c>
      <c r="E60">
        <f t="shared" si="8"/>
        <v>10086.802900098975</v>
      </c>
      <c r="F60">
        <f t="shared" si="9"/>
        <v>10087</v>
      </c>
      <c r="G60">
        <f t="shared" si="10"/>
        <v>-0.25091999999858672</v>
      </c>
      <c r="J60">
        <f>+G60</f>
        <v>-0.25091999999858672</v>
      </c>
      <c r="O60">
        <f t="shared" ca="1" si="4"/>
        <v>-0.24287346637926877</v>
      </c>
      <c r="Q60" s="2">
        <f t="shared" si="11"/>
        <v>39564.929300000003</v>
      </c>
    </row>
    <row r="61" spans="1:17" x14ac:dyDescent="0.2">
      <c r="A61" s="31" t="s">
        <v>39</v>
      </c>
      <c r="B61" s="32" t="s">
        <v>38</v>
      </c>
      <c r="C61" s="31">
        <v>54584.063499999997</v>
      </c>
      <c r="D61" s="31">
        <v>6.9999999999999999E-4</v>
      </c>
      <c r="E61">
        <f t="shared" si="8"/>
        <v>10087.301069863161</v>
      </c>
      <c r="F61">
        <f t="shared" si="9"/>
        <v>10087.5</v>
      </c>
      <c r="G61">
        <f t="shared" si="10"/>
        <v>-0.25325000000157161</v>
      </c>
      <c r="J61">
        <f>+G61</f>
        <v>-0.25325000000157161</v>
      </c>
      <c r="O61">
        <f t="shared" ca="1" si="4"/>
        <v>-0.24287939851709983</v>
      </c>
      <c r="Q61" s="2">
        <f t="shared" si="11"/>
        <v>39565.563499999997</v>
      </c>
    </row>
    <row r="62" spans="1:17" x14ac:dyDescent="0.2">
      <c r="A62" s="54" t="s">
        <v>201</v>
      </c>
      <c r="B62" s="56" t="s">
        <v>38</v>
      </c>
      <c r="C62" s="55">
        <v>54808.128900000003</v>
      </c>
      <c r="D62" s="55" t="s">
        <v>62</v>
      </c>
      <c r="E62">
        <f t="shared" si="8"/>
        <v>10263.306442744255</v>
      </c>
      <c r="F62">
        <f t="shared" si="9"/>
        <v>10263.5</v>
      </c>
      <c r="G62">
        <f t="shared" si="10"/>
        <v>-0.24640999999974156</v>
      </c>
      <c r="K62">
        <f>+G62</f>
        <v>-0.24640999999974156</v>
      </c>
      <c r="O62">
        <f t="shared" ca="1" si="4"/>
        <v>-0.24496751103362624</v>
      </c>
      <c r="Q62" s="2">
        <f t="shared" si="11"/>
        <v>39789.628900000003</v>
      </c>
    </row>
    <row r="63" spans="1:17" x14ac:dyDescent="0.2">
      <c r="A63" s="54" t="s">
        <v>201</v>
      </c>
      <c r="B63" s="56" t="s">
        <v>32</v>
      </c>
      <c r="C63" s="55">
        <v>54824.044900000001</v>
      </c>
      <c r="D63" s="55" t="s">
        <v>62</v>
      </c>
      <c r="E63">
        <f t="shared" si="8"/>
        <v>10275.808602893814</v>
      </c>
      <c r="F63">
        <f t="shared" si="9"/>
        <v>10276</v>
      </c>
      <c r="G63">
        <f t="shared" si="10"/>
        <v>-0.2436600000000908</v>
      </c>
      <c r="K63">
        <f>+G63</f>
        <v>-0.2436600000000908</v>
      </c>
      <c r="O63">
        <f t="shared" ca="1" si="4"/>
        <v>-0.24511581447940228</v>
      </c>
      <c r="Q63" s="2">
        <f t="shared" si="11"/>
        <v>39805.544900000001</v>
      </c>
    </row>
    <row r="64" spans="1:17" x14ac:dyDescent="0.2">
      <c r="A64" s="54" t="s">
        <v>210</v>
      </c>
      <c r="B64" s="56" t="s">
        <v>38</v>
      </c>
      <c r="C64" s="55">
        <v>55226.938999999998</v>
      </c>
      <c r="D64" s="55" t="s">
        <v>62</v>
      </c>
      <c r="E64">
        <f t="shared" si="8"/>
        <v>10592.285516786324</v>
      </c>
      <c r="F64">
        <f t="shared" si="9"/>
        <v>10592.5</v>
      </c>
      <c r="G64">
        <f t="shared" si="10"/>
        <v>-0.27305000000342261</v>
      </c>
      <c r="K64">
        <f>+G64</f>
        <v>-0.27305000000342261</v>
      </c>
      <c r="O64">
        <f t="shared" ca="1" si="4"/>
        <v>-0.24887085772645123</v>
      </c>
      <c r="Q64" s="2">
        <f t="shared" si="11"/>
        <v>40208.438999999998</v>
      </c>
    </row>
    <row r="65" spans="1:17" x14ac:dyDescent="0.2">
      <c r="A65" s="31" t="s">
        <v>49</v>
      </c>
      <c r="B65" s="32" t="s">
        <v>32</v>
      </c>
      <c r="C65" s="31">
        <v>55868.572630000002</v>
      </c>
      <c r="D65" s="31">
        <v>1.01E-3</v>
      </c>
      <c r="E65">
        <f t="shared" si="8"/>
        <v>11096.294463733053</v>
      </c>
      <c r="F65">
        <f t="shared" si="9"/>
        <v>11096.5</v>
      </c>
      <c r="G65">
        <f t="shared" si="10"/>
        <v>-0.26165999999648193</v>
      </c>
      <c r="K65">
        <f>+G65</f>
        <v>-0.26165999999648193</v>
      </c>
      <c r="O65">
        <f t="shared" ca="1" si="4"/>
        <v>-0.25485045266014061</v>
      </c>
      <c r="Q65" s="2">
        <f t="shared" si="11"/>
        <v>40850.072630000002</v>
      </c>
    </row>
    <row r="66" spans="1:17" x14ac:dyDescent="0.2">
      <c r="A66" s="54" t="s">
        <v>221</v>
      </c>
      <c r="B66" s="56" t="s">
        <v>32</v>
      </c>
      <c r="C66" s="55">
        <v>56304.582000000002</v>
      </c>
      <c r="D66" s="55" t="s">
        <v>62</v>
      </c>
      <c r="E66">
        <f t="shared" si="8"/>
        <v>11438.783717970873</v>
      </c>
      <c r="F66">
        <f t="shared" si="9"/>
        <v>11439</v>
      </c>
      <c r="G66">
        <f t="shared" si="10"/>
        <v>-0.27534000000014203</v>
      </c>
      <c r="I66">
        <f>+G66</f>
        <v>-0.27534000000014203</v>
      </c>
      <c r="O66">
        <f t="shared" ca="1" si="4"/>
        <v>-0.25891396707440373</v>
      </c>
      <c r="Q66" s="2">
        <f t="shared" si="11"/>
        <v>41286.082000000002</v>
      </c>
    </row>
    <row r="67" spans="1:17" x14ac:dyDescent="0.2">
      <c r="A67" s="54" t="s">
        <v>221</v>
      </c>
      <c r="B67" s="56" t="s">
        <v>38</v>
      </c>
      <c r="C67" s="55">
        <v>56306.491999999998</v>
      </c>
      <c r="D67" s="55" t="s">
        <v>62</v>
      </c>
      <c r="E67">
        <f t="shared" si="8"/>
        <v>11440.284040029534</v>
      </c>
      <c r="F67">
        <f t="shared" si="9"/>
        <v>11440.5</v>
      </c>
      <c r="G67">
        <f t="shared" si="10"/>
        <v>-0.27492999999958556</v>
      </c>
      <c r="I67">
        <f>+G67</f>
        <v>-0.27492999999958556</v>
      </c>
      <c r="O67">
        <f t="shared" ca="1" si="4"/>
        <v>-0.25893176348789682</v>
      </c>
      <c r="Q67" s="2">
        <f t="shared" si="11"/>
        <v>41287.991999999998</v>
      </c>
    </row>
    <row r="68" spans="1:17" x14ac:dyDescent="0.2">
      <c r="A68" s="54" t="s">
        <v>221</v>
      </c>
      <c r="B68" s="56" t="s">
        <v>38</v>
      </c>
      <c r="C68" s="55">
        <v>56628.582000000002</v>
      </c>
      <c r="D68" s="55" t="s">
        <v>62</v>
      </c>
      <c r="E68">
        <f t="shared" si="8"/>
        <v>11693.288611691516</v>
      </c>
      <c r="F68">
        <f t="shared" si="9"/>
        <v>11693.5</v>
      </c>
      <c r="G68">
        <f t="shared" si="10"/>
        <v>-0.26911000000109198</v>
      </c>
      <c r="I68">
        <f>+G68</f>
        <v>-0.26911000000109198</v>
      </c>
      <c r="O68">
        <f t="shared" ca="1" si="4"/>
        <v>-0.26193342523040358</v>
      </c>
      <c r="Q68" s="2">
        <f t="shared" si="11"/>
        <v>41610.082000000002</v>
      </c>
    </row>
    <row r="69" spans="1:17" x14ac:dyDescent="0.2">
      <c r="A69" s="54" t="s">
        <v>233</v>
      </c>
      <c r="B69" s="56" t="s">
        <v>32</v>
      </c>
      <c r="C69" s="55">
        <v>56675.046799999996</v>
      </c>
      <c r="D69" s="55" t="s">
        <v>62</v>
      </c>
      <c r="E69">
        <f t="shared" si="8"/>
        <v>11729.787127079631</v>
      </c>
      <c r="F69">
        <f t="shared" si="9"/>
        <v>11730</v>
      </c>
      <c r="G69">
        <f t="shared" si="10"/>
        <v>-0.27100000000791624</v>
      </c>
      <c r="K69">
        <f>+G69</f>
        <v>-0.27100000000791624</v>
      </c>
      <c r="O69">
        <f t="shared" ca="1" si="4"/>
        <v>-0.26236647129206958</v>
      </c>
      <c r="Q69" s="2">
        <f t="shared" si="11"/>
        <v>41656.546799999996</v>
      </c>
    </row>
    <row r="70" spans="1:17" x14ac:dyDescent="0.2">
      <c r="A70" s="36" t="s">
        <v>50</v>
      </c>
      <c r="B70" s="37" t="s">
        <v>32</v>
      </c>
      <c r="C70" s="38">
        <v>57017.51</v>
      </c>
      <c r="D70" s="38">
        <v>5.0000000000000001E-3</v>
      </c>
      <c r="E70">
        <f t="shared" si="8"/>
        <v>11998.795029299483</v>
      </c>
      <c r="F70">
        <f t="shared" si="9"/>
        <v>11999</v>
      </c>
      <c r="G70">
        <f t="shared" si="10"/>
        <v>-0.26094000000011874</v>
      </c>
      <c r="I70">
        <f>+G70</f>
        <v>-0.26094000000011874</v>
      </c>
      <c r="O70">
        <f t="shared" ca="1" si="4"/>
        <v>-0.26555796144516963</v>
      </c>
      <c r="Q70" s="2">
        <f t="shared" si="11"/>
        <v>41999.01</v>
      </c>
    </row>
    <row r="71" spans="1:17" x14ac:dyDescent="0.2">
      <c r="A71" s="57" t="s">
        <v>239</v>
      </c>
      <c r="B71" s="58" t="s">
        <v>32</v>
      </c>
      <c r="C71" s="59">
        <v>57042.970199999865</v>
      </c>
      <c r="D71" s="60"/>
      <c r="E71">
        <f t="shared" si="8"/>
        <v>12018.794243790444</v>
      </c>
      <c r="F71">
        <f t="shared" si="9"/>
        <v>12019</v>
      </c>
      <c r="G71">
        <f t="shared" si="10"/>
        <v>-0.26194000013492769</v>
      </c>
      <c r="K71">
        <f>+G71</f>
        <v>-0.26194000013492769</v>
      </c>
      <c r="O71">
        <f t="shared" ca="1" si="4"/>
        <v>-0.26579524695841128</v>
      </c>
      <c r="Q71" s="2">
        <f t="shared" si="11"/>
        <v>42024.470199999865</v>
      </c>
    </row>
    <row r="72" spans="1:17" x14ac:dyDescent="0.2">
      <c r="A72" s="61" t="s">
        <v>1</v>
      </c>
      <c r="B72" s="62" t="s">
        <v>38</v>
      </c>
      <c r="C72" s="63">
        <v>57835.428999999996</v>
      </c>
      <c r="D72" s="64">
        <v>5.0000000000000001E-3</v>
      </c>
      <c r="E72">
        <f t="shared" si="8"/>
        <v>12641.277708827545</v>
      </c>
      <c r="F72">
        <f t="shared" si="9"/>
        <v>12641.5</v>
      </c>
      <c r="G72">
        <f t="shared" si="10"/>
        <v>-0.28299000000697561</v>
      </c>
      <c r="I72">
        <f>+G72</f>
        <v>-0.28299000000697561</v>
      </c>
      <c r="O72">
        <f t="shared" ca="1" si="4"/>
        <v>-0.27318075855805735</v>
      </c>
      <c r="Q72" s="2">
        <f t="shared" si="11"/>
        <v>42816.928999999996</v>
      </c>
    </row>
    <row r="73" spans="1:17" x14ac:dyDescent="0.2">
      <c r="A73" s="65" t="s">
        <v>0</v>
      </c>
      <c r="B73" s="66" t="s">
        <v>38</v>
      </c>
      <c r="C73" s="65">
        <v>58146.064900000114</v>
      </c>
      <c r="D73" s="65" t="s">
        <v>16</v>
      </c>
      <c r="E73">
        <f t="shared" si="8"/>
        <v>12885.284982640342</v>
      </c>
      <c r="F73">
        <f t="shared" si="9"/>
        <v>12885.5</v>
      </c>
      <c r="G73">
        <f t="shared" si="10"/>
        <v>-0.27372999988438096</v>
      </c>
      <c r="K73">
        <f>+G73</f>
        <v>-0.27372999988438096</v>
      </c>
      <c r="O73">
        <f t="shared" ca="1" si="4"/>
        <v>-0.27607564181960542</v>
      </c>
      <c r="Q73" s="2">
        <f t="shared" si="11"/>
        <v>43127.564900000114</v>
      </c>
    </row>
    <row r="74" spans="1:17" x14ac:dyDescent="0.2">
      <c r="A74" s="67" t="s">
        <v>286</v>
      </c>
      <c r="B74" s="68" t="s">
        <v>38</v>
      </c>
      <c r="C74" s="69">
        <v>58841.144</v>
      </c>
      <c r="D74" s="69" t="s">
        <v>287</v>
      </c>
      <c r="E74">
        <f t="shared" ref="E74:E80" si="12">+(C74-C$7)/C$8</f>
        <v>13431.275823606113</v>
      </c>
      <c r="F74">
        <f t="shared" si="9"/>
        <v>13431.5</v>
      </c>
      <c r="G74">
        <f t="shared" ref="G74:G80" si="13">+C74-(C$7+F74*C$8)</f>
        <v>-0.28539000000455417</v>
      </c>
      <c r="K74">
        <f t="shared" ref="K74:K80" si="14">+G74</f>
        <v>-0.28539000000455417</v>
      </c>
      <c r="O74">
        <f t="shared" ref="O74:O80" ca="1" si="15">+C$11+C$12*$F74</f>
        <v>-0.2825535363311022</v>
      </c>
      <c r="Q74" s="2">
        <f t="shared" ref="Q74:Q80" si="16">+C74-15018.5</f>
        <v>43822.644</v>
      </c>
    </row>
    <row r="75" spans="1:17" x14ac:dyDescent="0.2">
      <c r="A75" s="67" t="s">
        <v>286</v>
      </c>
      <c r="B75" s="68" t="s">
        <v>38</v>
      </c>
      <c r="C75" s="69">
        <v>58841.144500000002</v>
      </c>
      <c r="D75" s="69" t="s">
        <v>288</v>
      </c>
      <c r="E75">
        <f t="shared" si="12"/>
        <v>13431.27621636058</v>
      </c>
      <c r="F75">
        <f t="shared" si="9"/>
        <v>13431.5</v>
      </c>
      <c r="G75">
        <f t="shared" si="13"/>
        <v>-0.28489000000263331</v>
      </c>
      <c r="K75">
        <f t="shared" si="14"/>
        <v>-0.28489000000263331</v>
      </c>
      <c r="O75">
        <f t="shared" ca="1" si="15"/>
        <v>-0.2825535363311022</v>
      </c>
      <c r="Q75" s="2">
        <f t="shared" si="16"/>
        <v>43822.644500000002</v>
      </c>
    </row>
    <row r="76" spans="1:17" x14ac:dyDescent="0.2">
      <c r="A76" s="67" t="s">
        <v>286</v>
      </c>
      <c r="B76" s="68" t="s">
        <v>38</v>
      </c>
      <c r="C76" s="69">
        <v>58841.145199999999</v>
      </c>
      <c r="D76" s="69" t="s">
        <v>61</v>
      </c>
      <c r="E76">
        <f t="shared" si="12"/>
        <v>13431.27676621683</v>
      </c>
      <c r="F76">
        <f t="shared" si="9"/>
        <v>13431.5</v>
      </c>
      <c r="G76">
        <f t="shared" si="13"/>
        <v>-0.28419000000576489</v>
      </c>
      <c r="K76">
        <f t="shared" si="14"/>
        <v>-0.28419000000576489</v>
      </c>
      <c r="O76">
        <f t="shared" ca="1" si="15"/>
        <v>-0.2825535363311022</v>
      </c>
      <c r="Q76" s="2">
        <f t="shared" si="16"/>
        <v>43822.645199999999</v>
      </c>
    </row>
    <row r="77" spans="1:17" x14ac:dyDescent="0.2">
      <c r="A77" s="70" t="s">
        <v>289</v>
      </c>
      <c r="B77" s="71" t="s">
        <v>38</v>
      </c>
      <c r="C77" s="72">
        <v>59209.059000000001</v>
      </c>
      <c r="D77" s="72" t="s">
        <v>288</v>
      </c>
      <c r="E77">
        <f t="shared" si="12"/>
        <v>13720.276342042009</v>
      </c>
      <c r="F77">
        <f t="shared" si="9"/>
        <v>13720.5</v>
      </c>
      <c r="G77">
        <f t="shared" si="13"/>
        <v>-0.2847299999993993</v>
      </c>
      <c r="K77">
        <f t="shared" si="14"/>
        <v>-0.2847299999993993</v>
      </c>
      <c r="O77">
        <f t="shared" ca="1" si="15"/>
        <v>-0.28598231199744389</v>
      </c>
      <c r="Q77" s="2">
        <f t="shared" si="16"/>
        <v>44190.559000000001</v>
      </c>
    </row>
    <row r="78" spans="1:17" x14ac:dyDescent="0.2">
      <c r="A78" s="70" t="s">
        <v>289</v>
      </c>
      <c r="B78" s="71" t="s">
        <v>38</v>
      </c>
      <c r="C78" s="72">
        <v>59209.059000000001</v>
      </c>
      <c r="D78" s="72" t="s">
        <v>287</v>
      </c>
      <c r="E78">
        <f t="shared" si="12"/>
        <v>13720.276342042009</v>
      </c>
      <c r="F78">
        <f t="shared" si="9"/>
        <v>13720.5</v>
      </c>
      <c r="G78">
        <f t="shared" si="13"/>
        <v>-0.2847299999993993</v>
      </c>
      <c r="K78">
        <f t="shared" si="14"/>
        <v>-0.2847299999993993</v>
      </c>
      <c r="O78">
        <f t="shared" ca="1" si="15"/>
        <v>-0.28598231199744389</v>
      </c>
      <c r="Q78" s="2">
        <f t="shared" si="16"/>
        <v>44190.559000000001</v>
      </c>
    </row>
    <row r="79" spans="1:17" x14ac:dyDescent="0.2">
      <c r="A79" s="70" t="s">
        <v>289</v>
      </c>
      <c r="B79" s="71" t="s">
        <v>38</v>
      </c>
      <c r="C79" s="72">
        <v>59209.063999999998</v>
      </c>
      <c r="D79" s="72" t="s">
        <v>290</v>
      </c>
      <c r="E79">
        <f t="shared" si="12"/>
        <v>13720.280269586663</v>
      </c>
      <c r="F79">
        <f t="shared" si="9"/>
        <v>13720.5</v>
      </c>
      <c r="G79">
        <f t="shared" si="13"/>
        <v>-0.27973000000201864</v>
      </c>
      <c r="K79">
        <f t="shared" si="14"/>
        <v>-0.27973000000201864</v>
      </c>
      <c r="O79">
        <f t="shared" ca="1" si="15"/>
        <v>-0.28598231199744389</v>
      </c>
      <c r="Q79" s="2">
        <f t="shared" si="16"/>
        <v>44190.563999999998</v>
      </c>
    </row>
    <row r="80" spans="1:17" x14ac:dyDescent="0.2">
      <c r="A80" s="70" t="s">
        <v>289</v>
      </c>
      <c r="B80" s="71" t="s">
        <v>38</v>
      </c>
      <c r="C80" s="72">
        <v>59209.065000000002</v>
      </c>
      <c r="D80" s="72" t="s">
        <v>61</v>
      </c>
      <c r="E80">
        <f t="shared" si="12"/>
        <v>13720.281055095596</v>
      </c>
      <c r="F80">
        <f t="shared" si="9"/>
        <v>13720.5</v>
      </c>
      <c r="G80">
        <f t="shared" si="13"/>
        <v>-0.27872999999817694</v>
      </c>
      <c r="K80">
        <f t="shared" si="14"/>
        <v>-0.27872999999817694</v>
      </c>
      <c r="O80">
        <f t="shared" ca="1" si="15"/>
        <v>-0.28598231199744389</v>
      </c>
      <c r="Q80" s="2">
        <f t="shared" si="16"/>
        <v>44190.565000000002</v>
      </c>
    </row>
    <row r="81" spans="1:17" x14ac:dyDescent="0.2">
      <c r="A81" s="73" t="s">
        <v>291</v>
      </c>
      <c r="B81" s="74" t="s">
        <v>38</v>
      </c>
      <c r="C81" s="77">
        <v>59644.46</v>
      </c>
      <c r="D81" s="78">
        <v>5.0000000000000001E-3</v>
      </c>
      <c r="E81">
        <f t="shared" ref="E81" si="17">+(C81-C$7)/C$8</f>
        <v>14062.287716211331</v>
      </c>
      <c r="F81">
        <f t="shared" ref="F81" si="18">ROUND(2*E81,0)/2</f>
        <v>14062.5</v>
      </c>
      <c r="G81">
        <f t="shared" ref="G81" si="19">+C81-(C$7+F81*C$8)</f>
        <v>-0.27025000000139698</v>
      </c>
      <c r="K81">
        <f t="shared" ref="K81" si="20">+G81</f>
        <v>-0.27025000000139698</v>
      </c>
      <c r="O81">
        <f t="shared" ref="O81" ca="1" si="21">+C$11+C$12*$F81</f>
        <v>-0.29003989427387594</v>
      </c>
      <c r="Q81" s="2">
        <f t="shared" ref="Q81" si="22">+C81-15018.5</f>
        <v>44625.96</v>
      </c>
    </row>
    <row r="82" spans="1:17" x14ac:dyDescent="0.2">
      <c r="A82" s="75" t="s">
        <v>292</v>
      </c>
      <c r="B82" s="76" t="s">
        <v>38</v>
      </c>
      <c r="C82" s="79">
        <v>59895.236000000034</v>
      </c>
      <c r="D82" s="11"/>
      <c r="E82">
        <f t="shared" ref="E82:E83" si="23">+(C82-C$7)/C$8</f>
        <v>14259.274503951136</v>
      </c>
      <c r="F82">
        <f t="shared" ref="F82:F83" si="24">ROUND(2*E82,0)/2</f>
        <v>14259.5</v>
      </c>
      <c r="G82">
        <f t="shared" ref="G82:G83" si="25">+C82-(C$7+F82*C$8)</f>
        <v>-0.28706999996938976</v>
      </c>
      <c r="K82">
        <f t="shared" ref="K82:K83" si="26">+G82</f>
        <v>-0.28706999996938976</v>
      </c>
      <c r="O82">
        <f t="shared" ref="O82:O83" ca="1" si="27">+C$11+C$12*$F82</f>
        <v>-0.29237715657930613</v>
      </c>
      <c r="Q82" s="2">
        <f t="shared" ref="Q82:Q83" si="28">+C82-15018.5</f>
        <v>44876.736000000034</v>
      </c>
    </row>
    <row r="83" spans="1:17" x14ac:dyDescent="0.2">
      <c r="A83" s="75" t="s">
        <v>292</v>
      </c>
      <c r="B83" s="76" t="s">
        <v>38</v>
      </c>
      <c r="C83" s="79">
        <v>59895.237199999858</v>
      </c>
      <c r="D83" s="11"/>
      <c r="E83">
        <f t="shared" si="23"/>
        <v>14259.275446561714</v>
      </c>
      <c r="F83">
        <f t="shared" si="24"/>
        <v>14259.5</v>
      </c>
      <c r="G83">
        <f t="shared" si="25"/>
        <v>-0.28587000014522346</v>
      </c>
      <c r="K83">
        <f t="shared" si="26"/>
        <v>-0.28587000014522346</v>
      </c>
      <c r="O83">
        <f t="shared" ca="1" si="27"/>
        <v>-0.29237715657930613</v>
      </c>
      <c r="Q83" s="2">
        <f t="shared" si="28"/>
        <v>44876.737199999858</v>
      </c>
    </row>
    <row r="84" spans="1:17" x14ac:dyDescent="0.2">
      <c r="B84" s="15"/>
      <c r="C84" s="11"/>
      <c r="D84" s="11"/>
    </row>
    <row r="85" spans="1:17" x14ac:dyDescent="0.2">
      <c r="B85" s="15"/>
      <c r="C85" s="11"/>
      <c r="D85" s="11"/>
    </row>
    <row r="86" spans="1:17" x14ac:dyDescent="0.2">
      <c r="B86" s="15"/>
      <c r="C86" s="11"/>
      <c r="D86" s="11"/>
    </row>
    <row r="87" spans="1:17" x14ac:dyDescent="0.2">
      <c r="B87" s="15"/>
      <c r="C87" s="11"/>
      <c r="D87" s="11"/>
    </row>
    <row r="88" spans="1:17" x14ac:dyDescent="0.2">
      <c r="B88" s="15"/>
      <c r="C88" s="11"/>
      <c r="D88" s="11"/>
    </row>
    <row r="89" spans="1:17" x14ac:dyDescent="0.2">
      <c r="B89" s="15"/>
      <c r="C89" s="11"/>
      <c r="D89" s="11"/>
    </row>
    <row r="90" spans="1:17" x14ac:dyDescent="0.2">
      <c r="B90" s="15"/>
      <c r="C90" s="11"/>
      <c r="D90" s="11"/>
    </row>
    <row r="91" spans="1:17" x14ac:dyDescent="0.2">
      <c r="B91" s="15"/>
      <c r="C91" s="11"/>
      <c r="D91" s="11"/>
    </row>
    <row r="92" spans="1:17" x14ac:dyDescent="0.2">
      <c r="B92" s="15"/>
      <c r="C92" s="11"/>
      <c r="D92" s="11"/>
    </row>
    <row r="93" spans="1:17" x14ac:dyDescent="0.2">
      <c r="B93" s="15"/>
      <c r="C93" s="11"/>
      <c r="D93" s="11"/>
    </row>
    <row r="94" spans="1:17" x14ac:dyDescent="0.2">
      <c r="B94" s="15"/>
      <c r="C94" s="11"/>
      <c r="D94" s="11"/>
    </row>
    <row r="95" spans="1:17" x14ac:dyDescent="0.2">
      <c r="B95" s="15"/>
      <c r="C95" s="11"/>
      <c r="D95" s="11"/>
    </row>
    <row r="96" spans="1:17" x14ac:dyDescent="0.2">
      <c r="B96" s="15"/>
      <c r="C96" s="11"/>
      <c r="D96" s="11"/>
    </row>
    <row r="97" spans="2:4" x14ac:dyDescent="0.2">
      <c r="B97" s="15"/>
      <c r="C97" s="11"/>
      <c r="D97" s="11"/>
    </row>
    <row r="98" spans="2:4" x14ac:dyDescent="0.2">
      <c r="B98" s="15"/>
      <c r="C98" s="11"/>
      <c r="D98" s="11"/>
    </row>
    <row r="99" spans="2:4" x14ac:dyDescent="0.2">
      <c r="B99" s="15"/>
      <c r="C99" s="11"/>
      <c r="D99" s="11"/>
    </row>
    <row r="100" spans="2:4" x14ac:dyDescent="0.2">
      <c r="B100" s="15"/>
      <c r="C100" s="11"/>
      <c r="D100" s="11"/>
    </row>
    <row r="101" spans="2:4" x14ac:dyDescent="0.2">
      <c r="B101" s="15"/>
      <c r="C101" s="11"/>
      <c r="D101" s="11"/>
    </row>
    <row r="102" spans="2:4" x14ac:dyDescent="0.2">
      <c r="B102" s="15"/>
      <c r="C102" s="11"/>
      <c r="D102" s="11"/>
    </row>
    <row r="103" spans="2:4" x14ac:dyDescent="0.2">
      <c r="B103" s="15"/>
      <c r="C103" s="11"/>
      <c r="D103" s="11"/>
    </row>
    <row r="104" spans="2:4" x14ac:dyDescent="0.2">
      <c r="B104" s="15"/>
      <c r="C104" s="11"/>
      <c r="D104" s="11"/>
    </row>
    <row r="105" spans="2:4" x14ac:dyDescent="0.2">
      <c r="B105" s="15"/>
      <c r="C105" s="11"/>
      <c r="D105" s="11"/>
    </row>
    <row r="106" spans="2:4" x14ac:dyDescent="0.2">
      <c r="B106" s="15"/>
      <c r="C106" s="11"/>
      <c r="D106" s="11"/>
    </row>
    <row r="107" spans="2:4" x14ac:dyDescent="0.2">
      <c r="B107" s="15"/>
      <c r="C107" s="11"/>
      <c r="D107" s="11"/>
    </row>
    <row r="108" spans="2:4" x14ac:dyDescent="0.2">
      <c r="B108" s="15"/>
      <c r="C108" s="11"/>
      <c r="D108" s="11"/>
    </row>
    <row r="109" spans="2:4" x14ac:dyDescent="0.2">
      <c r="B109" s="15"/>
      <c r="C109" s="11"/>
      <c r="D109" s="11"/>
    </row>
    <row r="110" spans="2:4" x14ac:dyDescent="0.2">
      <c r="B110" s="15"/>
      <c r="C110" s="11"/>
      <c r="D110" s="11"/>
    </row>
    <row r="111" spans="2:4" x14ac:dyDescent="0.2">
      <c r="B111" s="15"/>
      <c r="C111" s="11"/>
      <c r="D111" s="11"/>
    </row>
    <row r="112" spans="2:4" x14ac:dyDescent="0.2">
      <c r="B112" s="15"/>
      <c r="C112" s="11"/>
      <c r="D112" s="11"/>
    </row>
    <row r="113" spans="2:4" x14ac:dyDescent="0.2">
      <c r="B113" s="15"/>
      <c r="C113" s="11"/>
      <c r="D113" s="11"/>
    </row>
    <row r="114" spans="2:4" x14ac:dyDescent="0.2">
      <c r="B114" s="15"/>
      <c r="C114" s="11"/>
      <c r="D114" s="11"/>
    </row>
    <row r="115" spans="2:4" x14ac:dyDescent="0.2">
      <c r="B115" s="15"/>
      <c r="C115" s="11"/>
      <c r="D115" s="11"/>
    </row>
    <row r="116" spans="2:4" x14ac:dyDescent="0.2">
      <c r="B116" s="15"/>
      <c r="C116" s="11"/>
      <c r="D116" s="11"/>
    </row>
    <row r="117" spans="2:4" x14ac:dyDescent="0.2">
      <c r="B117" s="15"/>
      <c r="C117" s="11"/>
      <c r="D117" s="11"/>
    </row>
    <row r="118" spans="2:4" x14ac:dyDescent="0.2">
      <c r="B118" s="15"/>
      <c r="C118" s="11"/>
      <c r="D118" s="11"/>
    </row>
    <row r="119" spans="2:4" x14ac:dyDescent="0.2">
      <c r="B119" s="15"/>
      <c r="C119" s="11"/>
      <c r="D119" s="11"/>
    </row>
    <row r="120" spans="2:4" x14ac:dyDescent="0.2">
      <c r="B120" s="15"/>
      <c r="C120" s="11"/>
      <c r="D120" s="11"/>
    </row>
    <row r="121" spans="2:4" x14ac:dyDescent="0.2">
      <c r="B121" s="15"/>
      <c r="C121" s="11"/>
      <c r="D121" s="11"/>
    </row>
    <row r="122" spans="2:4" x14ac:dyDescent="0.2">
      <c r="B122" s="15"/>
      <c r="C122" s="11"/>
      <c r="D122" s="11"/>
    </row>
    <row r="123" spans="2:4" x14ac:dyDescent="0.2">
      <c r="B123" s="15"/>
      <c r="C123" s="11"/>
      <c r="D123" s="11"/>
    </row>
    <row r="124" spans="2:4" x14ac:dyDescent="0.2">
      <c r="B124" s="15"/>
      <c r="C124" s="11"/>
      <c r="D124" s="11"/>
    </row>
    <row r="125" spans="2:4" x14ac:dyDescent="0.2">
      <c r="B125" s="15"/>
      <c r="C125" s="11"/>
      <c r="D125" s="11"/>
    </row>
    <row r="126" spans="2:4" x14ac:dyDescent="0.2">
      <c r="B126" s="15"/>
      <c r="C126" s="11"/>
      <c r="D126" s="11"/>
    </row>
    <row r="127" spans="2:4" x14ac:dyDescent="0.2">
      <c r="B127" s="15"/>
      <c r="C127" s="11"/>
      <c r="D127" s="11"/>
    </row>
    <row r="128" spans="2:4" x14ac:dyDescent="0.2">
      <c r="B128" s="15"/>
      <c r="C128" s="11"/>
      <c r="D128" s="11"/>
    </row>
    <row r="129" spans="2:4" x14ac:dyDescent="0.2">
      <c r="B129" s="15"/>
      <c r="C129" s="11"/>
      <c r="D129" s="11"/>
    </row>
    <row r="130" spans="2:4" x14ac:dyDescent="0.2">
      <c r="B130" s="15"/>
      <c r="C130" s="11"/>
      <c r="D130" s="11"/>
    </row>
    <row r="131" spans="2:4" x14ac:dyDescent="0.2">
      <c r="B131" s="15"/>
      <c r="C131" s="11"/>
      <c r="D131" s="11"/>
    </row>
    <row r="132" spans="2:4" x14ac:dyDescent="0.2">
      <c r="B132" s="15"/>
      <c r="C132" s="11"/>
      <c r="D132" s="11"/>
    </row>
    <row r="133" spans="2:4" x14ac:dyDescent="0.2">
      <c r="B133" s="15"/>
      <c r="C133" s="11"/>
      <c r="D133" s="11"/>
    </row>
    <row r="134" spans="2:4" x14ac:dyDescent="0.2">
      <c r="B134" s="15"/>
      <c r="C134" s="11"/>
      <c r="D134" s="11"/>
    </row>
    <row r="135" spans="2:4" x14ac:dyDescent="0.2">
      <c r="B135" s="15"/>
      <c r="C135" s="11"/>
      <c r="D135" s="11"/>
    </row>
    <row r="136" spans="2:4" x14ac:dyDescent="0.2">
      <c r="B136" s="15"/>
      <c r="C136" s="11"/>
      <c r="D136" s="11"/>
    </row>
    <row r="137" spans="2:4" x14ac:dyDescent="0.2">
      <c r="B137" s="15"/>
      <c r="C137" s="11"/>
      <c r="D137" s="11"/>
    </row>
    <row r="138" spans="2:4" x14ac:dyDescent="0.2">
      <c r="B138" s="15"/>
      <c r="C138" s="11"/>
      <c r="D138" s="11"/>
    </row>
    <row r="139" spans="2:4" x14ac:dyDescent="0.2">
      <c r="B139" s="15"/>
      <c r="C139" s="11"/>
      <c r="D139" s="11"/>
    </row>
    <row r="140" spans="2:4" x14ac:dyDescent="0.2">
      <c r="B140" s="15"/>
      <c r="C140" s="11"/>
      <c r="D140" s="11"/>
    </row>
    <row r="141" spans="2:4" x14ac:dyDescent="0.2">
      <c r="B141" s="15"/>
      <c r="C141" s="11"/>
      <c r="D141" s="11"/>
    </row>
    <row r="142" spans="2:4" x14ac:dyDescent="0.2">
      <c r="B142" s="15"/>
      <c r="C142" s="11"/>
      <c r="D142" s="11"/>
    </row>
    <row r="143" spans="2:4" x14ac:dyDescent="0.2">
      <c r="B143" s="15"/>
      <c r="C143" s="11"/>
      <c r="D143" s="11"/>
    </row>
    <row r="144" spans="2:4" x14ac:dyDescent="0.2">
      <c r="B144" s="15"/>
      <c r="C144" s="11"/>
      <c r="D144" s="11"/>
    </row>
    <row r="145" spans="2:4" x14ac:dyDescent="0.2">
      <c r="B145" s="15"/>
      <c r="C145" s="11"/>
      <c r="D145" s="11"/>
    </row>
    <row r="146" spans="2:4" x14ac:dyDescent="0.2">
      <c r="B146" s="15"/>
      <c r="C146" s="11"/>
      <c r="D146" s="11"/>
    </row>
    <row r="147" spans="2:4" x14ac:dyDescent="0.2">
      <c r="B147" s="15"/>
      <c r="C147" s="11"/>
      <c r="D147" s="11"/>
    </row>
    <row r="148" spans="2:4" x14ac:dyDescent="0.2">
      <c r="B148" s="15"/>
      <c r="C148" s="11"/>
      <c r="D148" s="11"/>
    </row>
    <row r="149" spans="2:4" x14ac:dyDescent="0.2">
      <c r="B149" s="15"/>
      <c r="C149" s="11"/>
      <c r="D149" s="11"/>
    </row>
    <row r="150" spans="2:4" x14ac:dyDescent="0.2">
      <c r="B150" s="15"/>
      <c r="C150" s="11"/>
      <c r="D150" s="11"/>
    </row>
    <row r="151" spans="2:4" x14ac:dyDescent="0.2">
      <c r="B151" s="15"/>
      <c r="C151" s="11"/>
      <c r="D151" s="11"/>
    </row>
    <row r="152" spans="2:4" x14ac:dyDescent="0.2">
      <c r="B152" s="15"/>
      <c r="C152" s="11"/>
      <c r="D152" s="11"/>
    </row>
    <row r="153" spans="2:4" x14ac:dyDescent="0.2">
      <c r="B153" s="15"/>
      <c r="C153" s="11"/>
      <c r="D153" s="11"/>
    </row>
    <row r="154" spans="2:4" x14ac:dyDescent="0.2">
      <c r="B154" s="15"/>
      <c r="C154" s="11"/>
      <c r="D154" s="11"/>
    </row>
    <row r="155" spans="2:4" x14ac:dyDescent="0.2">
      <c r="B155" s="15"/>
      <c r="C155" s="11"/>
      <c r="D155" s="11"/>
    </row>
    <row r="156" spans="2:4" x14ac:dyDescent="0.2">
      <c r="B156" s="15"/>
      <c r="C156" s="11"/>
      <c r="D156" s="11"/>
    </row>
    <row r="157" spans="2:4" x14ac:dyDescent="0.2">
      <c r="B157" s="15"/>
      <c r="C157" s="11"/>
      <c r="D157" s="11"/>
    </row>
    <row r="158" spans="2:4" x14ac:dyDescent="0.2">
      <c r="B158" s="15"/>
      <c r="C158" s="11"/>
      <c r="D158" s="11"/>
    </row>
    <row r="159" spans="2:4" x14ac:dyDescent="0.2">
      <c r="B159" s="15"/>
      <c r="C159" s="11"/>
      <c r="D159" s="11"/>
    </row>
    <row r="160" spans="2:4" x14ac:dyDescent="0.2">
      <c r="B160" s="15"/>
      <c r="C160" s="11"/>
      <c r="D160" s="11"/>
    </row>
    <row r="161" spans="2:4" x14ac:dyDescent="0.2">
      <c r="B161" s="15"/>
      <c r="C161" s="11"/>
      <c r="D161" s="11"/>
    </row>
    <row r="162" spans="2:4" x14ac:dyDescent="0.2">
      <c r="B162" s="15"/>
      <c r="C162" s="11"/>
      <c r="D162" s="11"/>
    </row>
    <row r="163" spans="2:4" x14ac:dyDescent="0.2">
      <c r="B163" s="15"/>
      <c r="C163" s="11"/>
      <c r="D163" s="11"/>
    </row>
    <row r="164" spans="2:4" x14ac:dyDescent="0.2">
      <c r="B164" s="15"/>
      <c r="C164" s="11"/>
      <c r="D164" s="11"/>
    </row>
    <row r="165" spans="2:4" x14ac:dyDescent="0.2">
      <c r="B165" s="15"/>
      <c r="C165" s="11"/>
      <c r="D165" s="11"/>
    </row>
    <row r="166" spans="2:4" x14ac:dyDescent="0.2">
      <c r="B166" s="15"/>
      <c r="C166" s="11"/>
      <c r="D166" s="11"/>
    </row>
    <row r="167" spans="2:4" x14ac:dyDescent="0.2">
      <c r="B167" s="15"/>
      <c r="C167" s="11"/>
      <c r="D167" s="11"/>
    </row>
    <row r="168" spans="2:4" x14ac:dyDescent="0.2">
      <c r="B168" s="15"/>
      <c r="C168" s="11"/>
      <c r="D168" s="11"/>
    </row>
    <row r="169" spans="2:4" x14ac:dyDescent="0.2">
      <c r="B169" s="15"/>
      <c r="C169" s="11"/>
      <c r="D169" s="11"/>
    </row>
    <row r="170" spans="2:4" x14ac:dyDescent="0.2">
      <c r="B170" s="15"/>
      <c r="C170" s="11"/>
      <c r="D170" s="11"/>
    </row>
    <row r="171" spans="2:4" x14ac:dyDescent="0.2">
      <c r="B171" s="15"/>
      <c r="C171" s="11"/>
      <c r="D171" s="11"/>
    </row>
    <row r="172" spans="2:4" x14ac:dyDescent="0.2">
      <c r="B172" s="15"/>
      <c r="C172" s="11"/>
      <c r="D172" s="11"/>
    </row>
    <row r="173" spans="2:4" x14ac:dyDescent="0.2">
      <c r="B173" s="15"/>
      <c r="C173" s="11"/>
      <c r="D173" s="11"/>
    </row>
    <row r="174" spans="2:4" x14ac:dyDescent="0.2">
      <c r="B174" s="15"/>
      <c r="C174" s="11"/>
      <c r="D174" s="11"/>
    </row>
    <row r="175" spans="2:4" x14ac:dyDescent="0.2">
      <c r="B175" s="15"/>
      <c r="C175" s="11"/>
      <c r="D175" s="11"/>
    </row>
    <row r="176" spans="2:4" x14ac:dyDescent="0.2">
      <c r="B176" s="15"/>
      <c r="C176" s="11"/>
      <c r="D176" s="11"/>
    </row>
    <row r="177" spans="2:4" x14ac:dyDescent="0.2">
      <c r="B177" s="15"/>
      <c r="C177" s="11"/>
      <c r="D177" s="11"/>
    </row>
    <row r="178" spans="2:4" x14ac:dyDescent="0.2">
      <c r="B178" s="15"/>
      <c r="C178" s="11"/>
      <c r="D178" s="11"/>
    </row>
    <row r="179" spans="2:4" x14ac:dyDescent="0.2">
      <c r="B179" s="15"/>
      <c r="C179" s="11"/>
      <c r="D179" s="11"/>
    </row>
    <row r="180" spans="2:4" x14ac:dyDescent="0.2">
      <c r="B180" s="15"/>
      <c r="C180" s="11"/>
      <c r="D180" s="11"/>
    </row>
    <row r="181" spans="2:4" x14ac:dyDescent="0.2">
      <c r="B181" s="15"/>
      <c r="C181" s="11"/>
      <c r="D181" s="11"/>
    </row>
    <row r="182" spans="2:4" x14ac:dyDescent="0.2">
      <c r="B182" s="15"/>
      <c r="C182" s="11"/>
      <c r="D182" s="11"/>
    </row>
    <row r="183" spans="2:4" x14ac:dyDescent="0.2">
      <c r="B183" s="15"/>
      <c r="C183" s="11"/>
      <c r="D183" s="11"/>
    </row>
    <row r="184" spans="2:4" x14ac:dyDescent="0.2">
      <c r="B184" s="15"/>
      <c r="C184" s="11"/>
      <c r="D184" s="11"/>
    </row>
    <row r="185" spans="2:4" x14ac:dyDescent="0.2">
      <c r="B185" s="15"/>
      <c r="C185" s="11"/>
      <c r="D185" s="11"/>
    </row>
    <row r="186" spans="2:4" x14ac:dyDescent="0.2">
      <c r="B186" s="15"/>
      <c r="C186" s="11"/>
      <c r="D186" s="11"/>
    </row>
    <row r="187" spans="2:4" x14ac:dyDescent="0.2">
      <c r="B187" s="15"/>
      <c r="C187" s="11"/>
      <c r="D187" s="11"/>
    </row>
    <row r="188" spans="2:4" x14ac:dyDescent="0.2">
      <c r="B188" s="15"/>
      <c r="C188" s="11"/>
      <c r="D188" s="11"/>
    </row>
    <row r="189" spans="2:4" x14ac:dyDescent="0.2">
      <c r="B189" s="15"/>
      <c r="C189" s="11"/>
      <c r="D189" s="11"/>
    </row>
    <row r="190" spans="2:4" x14ac:dyDescent="0.2">
      <c r="B190" s="15"/>
      <c r="C190" s="11"/>
      <c r="D190" s="11"/>
    </row>
    <row r="191" spans="2:4" x14ac:dyDescent="0.2">
      <c r="B191" s="15"/>
      <c r="C191" s="11"/>
      <c r="D191" s="11"/>
    </row>
    <row r="192" spans="2:4" x14ac:dyDescent="0.2">
      <c r="B192" s="15"/>
      <c r="C192" s="11"/>
      <c r="D192" s="11"/>
    </row>
    <row r="193" spans="2:4" x14ac:dyDescent="0.2">
      <c r="B193" s="15"/>
      <c r="C193" s="11"/>
      <c r="D193" s="11"/>
    </row>
    <row r="194" spans="2:4" x14ac:dyDescent="0.2">
      <c r="B194" s="15"/>
      <c r="C194" s="11"/>
      <c r="D194" s="11"/>
    </row>
    <row r="195" spans="2:4" x14ac:dyDescent="0.2">
      <c r="B195" s="15"/>
      <c r="C195" s="11"/>
      <c r="D195" s="11"/>
    </row>
    <row r="196" spans="2:4" x14ac:dyDescent="0.2">
      <c r="B196" s="15"/>
      <c r="C196" s="11"/>
      <c r="D196" s="11"/>
    </row>
    <row r="197" spans="2:4" x14ac:dyDescent="0.2">
      <c r="B197" s="15"/>
      <c r="C197" s="11"/>
      <c r="D197" s="11"/>
    </row>
    <row r="198" spans="2:4" x14ac:dyDescent="0.2">
      <c r="B198" s="15"/>
      <c r="C198" s="11"/>
      <c r="D198" s="11"/>
    </row>
    <row r="199" spans="2:4" x14ac:dyDescent="0.2">
      <c r="B199" s="15"/>
      <c r="C199" s="11"/>
      <c r="D199" s="11"/>
    </row>
    <row r="200" spans="2:4" x14ac:dyDescent="0.2">
      <c r="B200" s="15"/>
      <c r="C200" s="11"/>
      <c r="D200" s="11"/>
    </row>
    <row r="201" spans="2:4" x14ac:dyDescent="0.2">
      <c r="B201" s="15"/>
      <c r="C201" s="11"/>
      <c r="D201" s="11"/>
    </row>
    <row r="202" spans="2:4" x14ac:dyDescent="0.2">
      <c r="B202" s="15"/>
      <c r="C202" s="11"/>
      <c r="D202" s="11"/>
    </row>
    <row r="203" spans="2:4" x14ac:dyDescent="0.2">
      <c r="B203" s="15"/>
      <c r="C203" s="11"/>
      <c r="D203" s="11"/>
    </row>
    <row r="204" spans="2:4" x14ac:dyDescent="0.2">
      <c r="B204" s="15"/>
      <c r="C204" s="11"/>
      <c r="D204" s="11"/>
    </row>
    <row r="205" spans="2:4" x14ac:dyDescent="0.2">
      <c r="B205" s="15"/>
      <c r="C205" s="11"/>
      <c r="D205" s="11"/>
    </row>
    <row r="206" spans="2:4" x14ac:dyDescent="0.2">
      <c r="B206" s="15"/>
      <c r="C206" s="11"/>
      <c r="D206" s="11"/>
    </row>
    <row r="207" spans="2:4" x14ac:dyDescent="0.2">
      <c r="B207" s="15"/>
      <c r="C207" s="11"/>
      <c r="D207" s="11"/>
    </row>
    <row r="208" spans="2:4" x14ac:dyDescent="0.2">
      <c r="B208" s="15"/>
      <c r="C208" s="11"/>
      <c r="D208" s="11"/>
    </row>
    <row r="209" spans="2:4" x14ac:dyDescent="0.2">
      <c r="B209" s="15"/>
      <c r="C209" s="11"/>
      <c r="D209" s="11"/>
    </row>
    <row r="210" spans="2:4" x14ac:dyDescent="0.2">
      <c r="B210" s="15"/>
      <c r="C210" s="11"/>
      <c r="D210" s="11"/>
    </row>
    <row r="211" spans="2:4" x14ac:dyDescent="0.2">
      <c r="B211" s="15"/>
      <c r="C211" s="11"/>
      <c r="D211" s="11"/>
    </row>
    <row r="212" spans="2:4" x14ac:dyDescent="0.2">
      <c r="B212" s="15"/>
      <c r="C212" s="11"/>
      <c r="D212" s="11"/>
    </row>
    <row r="213" spans="2:4" x14ac:dyDescent="0.2">
      <c r="B213" s="15"/>
      <c r="C213" s="11"/>
      <c r="D213" s="11"/>
    </row>
    <row r="214" spans="2:4" x14ac:dyDescent="0.2">
      <c r="B214" s="15"/>
      <c r="C214" s="11"/>
      <c r="D214" s="11"/>
    </row>
    <row r="215" spans="2:4" x14ac:dyDescent="0.2">
      <c r="B215" s="15"/>
      <c r="C215" s="11"/>
      <c r="D215" s="11"/>
    </row>
    <row r="216" spans="2:4" x14ac:dyDescent="0.2">
      <c r="B216" s="15"/>
      <c r="C216" s="11"/>
      <c r="D216" s="11"/>
    </row>
    <row r="217" spans="2:4" x14ac:dyDescent="0.2">
      <c r="B217" s="15"/>
      <c r="C217" s="11"/>
      <c r="D217" s="11"/>
    </row>
    <row r="218" spans="2:4" x14ac:dyDescent="0.2">
      <c r="B218" s="15"/>
      <c r="C218" s="11"/>
      <c r="D218" s="11"/>
    </row>
    <row r="219" spans="2:4" x14ac:dyDescent="0.2">
      <c r="B219" s="15"/>
      <c r="C219" s="11"/>
      <c r="D219" s="11"/>
    </row>
    <row r="220" spans="2:4" x14ac:dyDescent="0.2">
      <c r="B220" s="15"/>
      <c r="C220" s="11"/>
      <c r="D220" s="11"/>
    </row>
    <row r="221" spans="2:4" x14ac:dyDescent="0.2">
      <c r="B221" s="15"/>
      <c r="C221" s="11"/>
      <c r="D221" s="11"/>
    </row>
    <row r="222" spans="2:4" x14ac:dyDescent="0.2">
      <c r="B222" s="15"/>
      <c r="C222" s="11"/>
      <c r="D222" s="11"/>
    </row>
    <row r="223" spans="2:4" x14ac:dyDescent="0.2">
      <c r="B223" s="15"/>
      <c r="C223" s="11"/>
      <c r="D223" s="11"/>
    </row>
    <row r="224" spans="2:4" x14ac:dyDescent="0.2">
      <c r="B224" s="15"/>
      <c r="C224" s="11"/>
      <c r="D224" s="11"/>
    </row>
    <row r="225" spans="2:4" x14ac:dyDescent="0.2">
      <c r="B225" s="15"/>
      <c r="C225" s="11"/>
      <c r="D225" s="11"/>
    </row>
    <row r="226" spans="2:4" x14ac:dyDescent="0.2">
      <c r="B226" s="15"/>
      <c r="C226" s="11"/>
      <c r="D226" s="11"/>
    </row>
    <row r="227" spans="2:4" x14ac:dyDescent="0.2">
      <c r="B227" s="15"/>
      <c r="C227" s="11"/>
      <c r="D227" s="11"/>
    </row>
    <row r="228" spans="2:4" x14ac:dyDescent="0.2">
      <c r="B228" s="15"/>
      <c r="C228" s="11"/>
      <c r="D228" s="11"/>
    </row>
    <row r="229" spans="2:4" x14ac:dyDescent="0.2">
      <c r="B229" s="15"/>
      <c r="C229" s="11"/>
      <c r="D229" s="11"/>
    </row>
    <row r="230" spans="2:4" x14ac:dyDescent="0.2">
      <c r="B230" s="15"/>
      <c r="C230" s="11"/>
      <c r="D230" s="11"/>
    </row>
    <row r="231" spans="2:4" x14ac:dyDescent="0.2">
      <c r="B231" s="15"/>
      <c r="C231" s="11"/>
      <c r="D231" s="11"/>
    </row>
    <row r="232" spans="2:4" x14ac:dyDescent="0.2">
      <c r="B232" s="15"/>
      <c r="C232" s="11"/>
      <c r="D232" s="11"/>
    </row>
    <row r="233" spans="2:4" x14ac:dyDescent="0.2">
      <c r="B233" s="15"/>
      <c r="C233" s="11"/>
      <c r="D233" s="11"/>
    </row>
    <row r="234" spans="2:4" x14ac:dyDescent="0.2">
      <c r="B234" s="15"/>
      <c r="C234" s="11"/>
      <c r="D234" s="11"/>
    </row>
    <row r="235" spans="2:4" x14ac:dyDescent="0.2">
      <c r="B235" s="15"/>
      <c r="C235" s="11"/>
      <c r="D235" s="11"/>
    </row>
    <row r="236" spans="2:4" x14ac:dyDescent="0.2">
      <c r="B236" s="15"/>
      <c r="C236" s="11"/>
      <c r="D236" s="11"/>
    </row>
    <row r="237" spans="2:4" x14ac:dyDescent="0.2">
      <c r="B237" s="15"/>
      <c r="C237" s="11"/>
      <c r="D237" s="11"/>
    </row>
    <row r="238" spans="2:4" x14ac:dyDescent="0.2">
      <c r="B238" s="15"/>
      <c r="C238" s="11"/>
      <c r="D238" s="11"/>
    </row>
    <row r="239" spans="2:4" x14ac:dyDescent="0.2">
      <c r="B239" s="15"/>
      <c r="C239" s="11"/>
      <c r="D239" s="11"/>
    </row>
    <row r="240" spans="2:4" x14ac:dyDescent="0.2">
      <c r="B240" s="15"/>
      <c r="C240" s="11"/>
      <c r="D240" s="11"/>
    </row>
    <row r="241" spans="2:4" x14ac:dyDescent="0.2">
      <c r="B241" s="15"/>
      <c r="C241" s="11"/>
      <c r="D241" s="11"/>
    </row>
    <row r="242" spans="2:4" x14ac:dyDescent="0.2">
      <c r="B242" s="15"/>
      <c r="C242" s="11"/>
      <c r="D242" s="11"/>
    </row>
    <row r="243" spans="2:4" x14ac:dyDescent="0.2">
      <c r="B243" s="15"/>
      <c r="C243" s="11"/>
      <c r="D243" s="11"/>
    </row>
    <row r="244" spans="2:4" x14ac:dyDescent="0.2">
      <c r="B244" s="15"/>
      <c r="C244" s="11"/>
      <c r="D244" s="11"/>
    </row>
    <row r="245" spans="2:4" x14ac:dyDescent="0.2">
      <c r="B245" s="15"/>
      <c r="C245" s="11"/>
      <c r="D245" s="11"/>
    </row>
    <row r="246" spans="2:4" x14ac:dyDescent="0.2">
      <c r="B246" s="15"/>
      <c r="C246" s="11"/>
      <c r="D246" s="11"/>
    </row>
    <row r="247" spans="2:4" x14ac:dyDescent="0.2">
      <c r="B247" s="15"/>
      <c r="C247" s="11"/>
      <c r="D247" s="11"/>
    </row>
    <row r="248" spans="2:4" x14ac:dyDescent="0.2">
      <c r="B248" s="15"/>
      <c r="C248" s="11"/>
      <c r="D248" s="11"/>
    </row>
    <row r="249" spans="2:4" x14ac:dyDescent="0.2">
      <c r="B249" s="15"/>
      <c r="C249" s="11"/>
      <c r="D249" s="11"/>
    </row>
    <row r="250" spans="2:4" x14ac:dyDescent="0.2">
      <c r="B250" s="15"/>
      <c r="C250" s="11"/>
      <c r="D250" s="11"/>
    </row>
    <row r="251" spans="2:4" x14ac:dyDescent="0.2">
      <c r="B251" s="15"/>
      <c r="C251" s="11"/>
      <c r="D251" s="11"/>
    </row>
    <row r="252" spans="2:4" x14ac:dyDescent="0.2">
      <c r="B252" s="15"/>
      <c r="C252" s="11"/>
      <c r="D252" s="11"/>
    </row>
    <row r="253" spans="2:4" x14ac:dyDescent="0.2">
      <c r="B253" s="15"/>
      <c r="C253" s="11"/>
      <c r="D253" s="11"/>
    </row>
    <row r="254" spans="2:4" x14ac:dyDescent="0.2">
      <c r="B254" s="15"/>
      <c r="C254" s="11"/>
      <c r="D254" s="11"/>
    </row>
    <row r="255" spans="2:4" x14ac:dyDescent="0.2">
      <c r="B255" s="15"/>
      <c r="C255" s="11"/>
      <c r="D255" s="11"/>
    </row>
    <row r="256" spans="2:4" x14ac:dyDescent="0.2">
      <c r="B256" s="15"/>
      <c r="C256" s="11"/>
      <c r="D256" s="11"/>
    </row>
    <row r="257" spans="2:4" x14ac:dyDescent="0.2">
      <c r="B257" s="15"/>
      <c r="C257" s="11"/>
      <c r="D257" s="11"/>
    </row>
    <row r="258" spans="2:4" x14ac:dyDescent="0.2">
      <c r="B258" s="15"/>
      <c r="C258" s="11"/>
      <c r="D258" s="11"/>
    </row>
    <row r="259" spans="2:4" x14ac:dyDescent="0.2">
      <c r="B259" s="15"/>
      <c r="C259" s="11"/>
      <c r="D259" s="11"/>
    </row>
    <row r="260" spans="2:4" x14ac:dyDescent="0.2">
      <c r="B260" s="15"/>
      <c r="C260" s="11"/>
      <c r="D260" s="11"/>
    </row>
    <row r="261" spans="2:4" x14ac:dyDescent="0.2">
      <c r="B261" s="15"/>
      <c r="C261" s="11"/>
      <c r="D261" s="11"/>
    </row>
    <row r="262" spans="2:4" x14ac:dyDescent="0.2">
      <c r="B262" s="15"/>
      <c r="C262" s="11"/>
      <c r="D262" s="11"/>
    </row>
    <row r="263" spans="2:4" x14ac:dyDescent="0.2">
      <c r="B263" s="15"/>
      <c r="C263" s="11"/>
      <c r="D263" s="11"/>
    </row>
    <row r="264" spans="2:4" x14ac:dyDescent="0.2">
      <c r="B264" s="15"/>
      <c r="C264" s="11"/>
      <c r="D264" s="11"/>
    </row>
    <row r="265" spans="2:4" x14ac:dyDescent="0.2">
      <c r="B265" s="15"/>
      <c r="C265" s="11"/>
      <c r="D265" s="11"/>
    </row>
    <row r="266" spans="2:4" x14ac:dyDescent="0.2">
      <c r="C266" s="11"/>
      <c r="D266" s="11"/>
    </row>
    <row r="267" spans="2:4" x14ac:dyDescent="0.2">
      <c r="C267" s="11"/>
      <c r="D267" s="11"/>
    </row>
    <row r="268" spans="2:4" x14ac:dyDescent="0.2">
      <c r="C268" s="11"/>
      <c r="D268" s="11"/>
    </row>
    <row r="269" spans="2:4" x14ac:dyDescent="0.2">
      <c r="C269" s="11"/>
      <c r="D269" s="11"/>
    </row>
    <row r="270" spans="2:4" x14ac:dyDescent="0.2">
      <c r="C270" s="11"/>
      <c r="D270" s="11"/>
    </row>
    <row r="271" spans="2:4" x14ac:dyDescent="0.2">
      <c r="C271" s="11"/>
      <c r="D271" s="11"/>
    </row>
    <row r="272" spans="2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  <row r="2611" spans="3:4" x14ac:dyDescent="0.2">
      <c r="C2611" s="11"/>
      <c r="D2611" s="11"/>
    </row>
    <row r="2612" spans="3:4" x14ac:dyDescent="0.2">
      <c r="C2612" s="11"/>
      <c r="D2612" s="11"/>
    </row>
    <row r="2613" spans="3:4" x14ac:dyDescent="0.2">
      <c r="C2613" s="11"/>
      <c r="D2613" s="11"/>
    </row>
    <row r="2614" spans="3:4" x14ac:dyDescent="0.2">
      <c r="C2614" s="11"/>
      <c r="D2614" s="11"/>
    </row>
    <row r="2615" spans="3:4" x14ac:dyDescent="0.2">
      <c r="C2615" s="11"/>
      <c r="D2615" s="11"/>
    </row>
    <row r="2616" spans="3:4" x14ac:dyDescent="0.2">
      <c r="C2616" s="11"/>
      <c r="D2616" s="11"/>
    </row>
    <row r="2617" spans="3:4" x14ac:dyDescent="0.2">
      <c r="C2617" s="11"/>
      <c r="D2617" s="11"/>
    </row>
    <row r="2618" spans="3:4" x14ac:dyDescent="0.2">
      <c r="C2618" s="11"/>
      <c r="D2618" s="11"/>
    </row>
    <row r="2619" spans="3:4" x14ac:dyDescent="0.2">
      <c r="C2619" s="11"/>
      <c r="D2619" s="11"/>
    </row>
    <row r="2620" spans="3:4" x14ac:dyDescent="0.2">
      <c r="C2620" s="11"/>
      <c r="D2620" s="11"/>
    </row>
    <row r="2621" spans="3:4" x14ac:dyDescent="0.2">
      <c r="C2621" s="11"/>
      <c r="D2621" s="11"/>
    </row>
    <row r="2622" spans="3:4" x14ac:dyDescent="0.2">
      <c r="C2622" s="11"/>
      <c r="D2622" s="11"/>
    </row>
    <row r="2623" spans="3:4" x14ac:dyDescent="0.2">
      <c r="C2623" s="11"/>
      <c r="D2623" s="11"/>
    </row>
    <row r="2624" spans="3:4" x14ac:dyDescent="0.2">
      <c r="C2624" s="11"/>
      <c r="D2624" s="11"/>
    </row>
    <row r="2625" spans="3:4" x14ac:dyDescent="0.2">
      <c r="C2625" s="11"/>
      <c r="D2625" s="11"/>
    </row>
    <row r="2626" spans="3:4" x14ac:dyDescent="0.2">
      <c r="C2626" s="11"/>
      <c r="D2626" s="11"/>
    </row>
    <row r="2627" spans="3:4" x14ac:dyDescent="0.2">
      <c r="C2627" s="11"/>
      <c r="D2627" s="11"/>
    </row>
    <row r="2628" spans="3:4" x14ac:dyDescent="0.2">
      <c r="C2628" s="11"/>
      <c r="D2628" s="11"/>
    </row>
    <row r="2629" spans="3:4" x14ac:dyDescent="0.2">
      <c r="C2629" s="11"/>
      <c r="D2629" s="11"/>
    </row>
    <row r="2630" spans="3:4" x14ac:dyDescent="0.2">
      <c r="C2630" s="11"/>
      <c r="D2630" s="11"/>
    </row>
    <row r="2631" spans="3:4" x14ac:dyDescent="0.2">
      <c r="C2631" s="11"/>
      <c r="D2631" s="11"/>
    </row>
    <row r="2632" spans="3:4" x14ac:dyDescent="0.2">
      <c r="C2632" s="11"/>
      <c r="D2632" s="11"/>
    </row>
    <row r="2633" spans="3:4" x14ac:dyDescent="0.2">
      <c r="C2633" s="11"/>
      <c r="D2633" s="11"/>
    </row>
    <row r="2634" spans="3:4" x14ac:dyDescent="0.2">
      <c r="C2634" s="11"/>
      <c r="D2634" s="11"/>
    </row>
    <row r="2635" spans="3:4" x14ac:dyDescent="0.2">
      <c r="C2635" s="11"/>
      <c r="D2635" s="11"/>
    </row>
    <row r="2636" spans="3:4" x14ac:dyDescent="0.2">
      <c r="C2636" s="11"/>
      <c r="D2636" s="11"/>
    </row>
    <row r="2637" spans="3:4" x14ac:dyDescent="0.2">
      <c r="C2637" s="11"/>
      <c r="D2637" s="11"/>
    </row>
    <row r="2638" spans="3:4" x14ac:dyDescent="0.2">
      <c r="C2638" s="11"/>
      <c r="D2638" s="11"/>
    </row>
    <row r="2639" spans="3:4" x14ac:dyDescent="0.2">
      <c r="C2639" s="11"/>
      <c r="D2639" s="11"/>
    </row>
    <row r="2640" spans="3:4" x14ac:dyDescent="0.2">
      <c r="C2640" s="11"/>
      <c r="D2640" s="11"/>
    </row>
    <row r="2641" spans="3:4" x14ac:dyDescent="0.2">
      <c r="C2641" s="11"/>
      <c r="D2641" s="11"/>
    </row>
    <row r="2642" spans="3:4" x14ac:dyDescent="0.2">
      <c r="C2642" s="11"/>
      <c r="D2642" s="11"/>
    </row>
    <row r="2643" spans="3:4" x14ac:dyDescent="0.2">
      <c r="C2643" s="11"/>
      <c r="D2643" s="11"/>
    </row>
    <row r="2644" spans="3:4" x14ac:dyDescent="0.2">
      <c r="C2644" s="11"/>
      <c r="D2644" s="11"/>
    </row>
    <row r="2645" spans="3:4" x14ac:dyDescent="0.2">
      <c r="C2645" s="11"/>
      <c r="D2645" s="11"/>
    </row>
    <row r="2646" spans="3:4" x14ac:dyDescent="0.2">
      <c r="C2646" s="11"/>
      <c r="D2646" s="11"/>
    </row>
    <row r="2647" spans="3:4" x14ac:dyDescent="0.2">
      <c r="C2647" s="11"/>
      <c r="D2647" s="11"/>
    </row>
    <row r="2648" spans="3:4" x14ac:dyDescent="0.2">
      <c r="C2648" s="11"/>
      <c r="D2648" s="11"/>
    </row>
    <row r="2649" spans="3:4" x14ac:dyDescent="0.2">
      <c r="C2649" s="11"/>
      <c r="D2649" s="11"/>
    </row>
    <row r="2650" spans="3:4" x14ac:dyDescent="0.2">
      <c r="C2650" s="11"/>
      <c r="D2650" s="11"/>
    </row>
    <row r="2651" spans="3:4" x14ac:dyDescent="0.2">
      <c r="C2651" s="11"/>
      <c r="D2651" s="11"/>
    </row>
    <row r="2652" spans="3:4" x14ac:dyDescent="0.2">
      <c r="C2652" s="11"/>
      <c r="D2652" s="11"/>
    </row>
    <row r="2653" spans="3:4" x14ac:dyDescent="0.2">
      <c r="C2653" s="11"/>
      <c r="D2653" s="11"/>
    </row>
    <row r="2654" spans="3:4" x14ac:dyDescent="0.2">
      <c r="C2654" s="11"/>
      <c r="D2654" s="11"/>
    </row>
    <row r="2655" spans="3:4" x14ac:dyDescent="0.2">
      <c r="C2655" s="11"/>
      <c r="D2655" s="11"/>
    </row>
    <row r="2656" spans="3:4" x14ac:dyDescent="0.2">
      <c r="C2656" s="11"/>
      <c r="D2656" s="11"/>
    </row>
    <row r="2657" spans="3:4" x14ac:dyDescent="0.2">
      <c r="C2657" s="11"/>
      <c r="D2657" s="11"/>
    </row>
    <row r="2658" spans="3:4" x14ac:dyDescent="0.2">
      <c r="C2658" s="11"/>
      <c r="D2658" s="11"/>
    </row>
    <row r="2659" spans="3:4" x14ac:dyDescent="0.2">
      <c r="C2659" s="11"/>
      <c r="D2659" s="11"/>
    </row>
    <row r="2660" spans="3:4" x14ac:dyDescent="0.2">
      <c r="C2660" s="11"/>
      <c r="D2660" s="11"/>
    </row>
    <row r="2661" spans="3:4" x14ac:dyDescent="0.2">
      <c r="C2661" s="11"/>
      <c r="D2661" s="11"/>
    </row>
    <row r="2662" spans="3:4" x14ac:dyDescent="0.2">
      <c r="C2662" s="11"/>
      <c r="D2662" s="11"/>
    </row>
    <row r="2663" spans="3:4" x14ac:dyDescent="0.2">
      <c r="C2663" s="11"/>
      <c r="D2663" s="11"/>
    </row>
    <row r="2664" spans="3:4" x14ac:dyDescent="0.2">
      <c r="C2664" s="11"/>
      <c r="D2664" s="11"/>
    </row>
    <row r="2665" spans="3:4" x14ac:dyDescent="0.2">
      <c r="C2665" s="11"/>
      <c r="D2665" s="11"/>
    </row>
    <row r="2666" spans="3:4" x14ac:dyDescent="0.2">
      <c r="C2666" s="11"/>
      <c r="D2666" s="11"/>
    </row>
    <row r="2667" spans="3:4" x14ac:dyDescent="0.2">
      <c r="C2667" s="11"/>
      <c r="D2667" s="11"/>
    </row>
    <row r="2668" spans="3:4" x14ac:dyDescent="0.2">
      <c r="C2668" s="11"/>
      <c r="D2668" s="11"/>
    </row>
    <row r="2669" spans="3:4" x14ac:dyDescent="0.2">
      <c r="C2669" s="11"/>
      <c r="D2669" s="11"/>
    </row>
    <row r="2670" spans="3:4" x14ac:dyDescent="0.2">
      <c r="C2670" s="11"/>
      <c r="D2670" s="11"/>
    </row>
    <row r="2671" spans="3:4" x14ac:dyDescent="0.2">
      <c r="C2671" s="11"/>
      <c r="D2671" s="11"/>
    </row>
    <row r="2672" spans="3:4" x14ac:dyDescent="0.2">
      <c r="C2672" s="11"/>
      <c r="D2672" s="11"/>
    </row>
    <row r="2673" spans="3:4" x14ac:dyDescent="0.2">
      <c r="C2673" s="11"/>
      <c r="D2673" s="11"/>
    </row>
    <row r="2674" spans="3:4" x14ac:dyDescent="0.2">
      <c r="C2674" s="11"/>
      <c r="D2674" s="11"/>
    </row>
    <row r="2675" spans="3:4" x14ac:dyDescent="0.2">
      <c r="C2675" s="11"/>
      <c r="D2675" s="11"/>
    </row>
    <row r="2676" spans="3:4" x14ac:dyDescent="0.2">
      <c r="C2676" s="11"/>
      <c r="D2676" s="11"/>
    </row>
    <row r="2677" spans="3:4" x14ac:dyDescent="0.2">
      <c r="C2677" s="11"/>
      <c r="D2677" s="11"/>
    </row>
    <row r="2678" spans="3:4" x14ac:dyDescent="0.2">
      <c r="C2678" s="11"/>
      <c r="D2678" s="11"/>
    </row>
    <row r="2679" spans="3:4" x14ac:dyDescent="0.2">
      <c r="C2679" s="11"/>
      <c r="D2679" s="11"/>
    </row>
    <row r="2680" spans="3:4" x14ac:dyDescent="0.2">
      <c r="C2680" s="11"/>
      <c r="D2680" s="11"/>
    </row>
    <row r="2681" spans="3:4" x14ac:dyDescent="0.2">
      <c r="C2681" s="11"/>
      <c r="D2681" s="11"/>
    </row>
    <row r="2682" spans="3:4" x14ac:dyDescent="0.2">
      <c r="C2682" s="11"/>
      <c r="D2682" s="11"/>
    </row>
    <row r="2683" spans="3:4" x14ac:dyDescent="0.2">
      <c r="C2683" s="11"/>
      <c r="D2683" s="11"/>
    </row>
    <row r="2684" spans="3:4" x14ac:dyDescent="0.2">
      <c r="C2684" s="11"/>
      <c r="D2684" s="11"/>
    </row>
    <row r="2685" spans="3:4" x14ac:dyDescent="0.2">
      <c r="C2685" s="11"/>
      <c r="D2685" s="11"/>
    </row>
    <row r="2686" spans="3:4" x14ac:dyDescent="0.2">
      <c r="C2686" s="11"/>
      <c r="D2686" s="11"/>
    </row>
    <row r="2687" spans="3:4" x14ac:dyDescent="0.2">
      <c r="C2687" s="11"/>
      <c r="D2687" s="11"/>
    </row>
    <row r="2688" spans="3:4" x14ac:dyDescent="0.2">
      <c r="C2688" s="11"/>
      <c r="D2688" s="11"/>
    </row>
    <row r="2689" spans="3:4" x14ac:dyDescent="0.2">
      <c r="C2689" s="11"/>
      <c r="D2689" s="11"/>
    </row>
    <row r="2690" spans="3:4" x14ac:dyDescent="0.2">
      <c r="C2690" s="11"/>
      <c r="D2690" s="11"/>
    </row>
    <row r="2691" spans="3:4" x14ac:dyDescent="0.2">
      <c r="C2691" s="11"/>
      <c r="D2691" s="11"/>
    </row>
    <row r="2692" spans="3:4" x14ac:dyDescent="0.2">
      <c r="C2692" s="11"/>
      <c r="D2692" s="11"/>
    </row>
    <row r="2693" spans="3:4" x14ac:dyDescent="0.2">
      <c r="C2693" s="11"/>
      <c r="D2693" s="11"/>
    </row>
    <row r="2694" spans="3:4" x14ac:dyDescent="0.2">
      <c r="C2694" s="11"/>
      <c r="D2694" s="11"/>
    </row>
    <row r="2695" spans="3:4" x14ac:dyDescent="0.2">
      <c r="C2695" s="11"/>
      <c r="D2695" s="11"/>
    </row>
    <row r="2696" spans="3:4" x14ac:dyDescent="0.2">
      <c r="C2696" s="11"/>
      <c r="D2696" s="11"/>
    </row>
    <row r="2697" spans="3:4" x14ac:dyDescent="0.2">
      <c r="C2697" s="11"/>
      <c r="D2697" s="11"/>
    </row>
    <row r="2698" spans="3:4" x14ac:dyDescent="0.2">
      <c r="C2698" s="11"/>
      <c r="D2698" s="11"/>
    </row>
    <row r="2699" spans="3:4" x14ac:dyDescent="0.2">
      <c r="C2699" s="11"/>
      <c r="D2699" s="11"/>
    </row>
    <row r="2700" spans="3:4" x14ac:dyDescent="0.2">
      <c r="C2700" s="11"/>
      <c r="D2700" s="11"/>
    </row>
    <row r="2701" spans="3:4" x14ac:dyDescent="0.2">
      <c r="C2701" s="11"/>
      <c r="D2701" s="11"/>
    </row>
    <row r="2702" spans="3:4" x14ac:dyDescent="0.2">
      <c r="C2702" s="11"/>
      <c r="D2702" s="11"/>
    </row>
    <row r="2703" spans="3:4" x14ac:dyDescent="0.2">
      <c r="C2703" s="11"/>
      <c r="D2703" s="11"/>
    </row>
    <row r="2704" spans="3:4" x14ac:dyDescent="0.2">
      <c r="C2704" s="11"/>
      <c r="D2704" s="11"/>
    </row>
    <row r="2705" spans="3:4" x14ac:dyDescent="0.2">
      <c r="C2705" s="11"/>
      <c r="D2705" s="11"/>
    </row>
    <row r="2706" spans="3:4" x14ac:dyDescent="0.2">
      <c r="C2706" s="11"/>
      <c r="D2706" s="11"/>
    </row>
    <row r="2707" spans="3:4" x14ac:dyDescent="0.2">
      <c r="C2707" s="11"/>
      <c r="D2707" s="11"/>
    </row>
    <row r="2708" spans="3:4" x14ac:dyDescent="0.2">
      <c r="C2708" s="11"/>
      <c r="D2708" s="11"/>
    </row>
    <row r="2709" spans="3:4" x14ac:dyDescent="0.2">
      <c r="C2709" s="11"/>
      <c r="D2709" s="11"/>
    </row>
    <row r="2710" spans="3:4" x14ac:dyDescent="0.2">
      <c r="C2710" s="11"/>
      <c r="D2710" s="11"/>
    </row>
    <row r="2711" spans="3:4" x14ac:dyDescent="0.2">
      <c r="C2711" s="11"/>
      <c r="D2711" s="11"/>
    </row>
    <row r="2712" spans="3:4" x14ac:dyDescent="0.2">
      <c r="C2712" s="11"/>
      <c r="D2712" s="11"/>
    </row>
    <row r="2713" spans="3:4" x14ac:dyDescent="0.2">
      <c r="C2713" s="11"/>
      <c r="D2713" s="11"/>
    </row>
    <row r="2714" spans="3:4" x14ac:dyDescent="0.2">
      <c r="C2714" s="11"/>
      <c r="D2714" s="11"/>
    </row>
    <row r="2715" spans="3:4" x14ac:dyDescent="0.2">
      <c r="C2715" s="11"/>
      <c r="D2715" s="11"/>
    </row>
    <row r="2716" spans="3:4" x14ac:dyDescent="0.2">
      <c r="C2716" s="11"/>
      <c r="D2716" s="11"/>
    </row>
    <row r="2717" spans="3:4" x14ac:dyDescent="0.2">
      <c r="C2717" s="11"/>
      <c r="D2717" s="11"/>
    </row>
    <row r="2718" spans="3:4" x14ac:dyDescent="0.2">
      <c r="C2718" s="11"/>
      <c r="D2718" s="11"/>
    </row>
    <row r="2719" spans="3:4" x14ac:dyDescent="0.2">
      <c r="C2719" s="11"/>
      <c r="D2719" s="11"/>
    </row>
    <row r="2720" spans="3:4" x14ac:dyDescent="0.2">
      <c r="C2720" s="11"/>
      <c r="D2720" s="11"/>
    </row>
    <row r="2721" spans="3:4" x14ac:dyDescent="0.2">
      <c r="C2721" s="11"/>
      <c r="D2721" s="11"/>
    </row>
    <row r="2722" spans="3:4" x14ac:dyDescent="0.2">
      <c r="C2722" s="11"/>
      <c r="D2722" s="11"/>
    </row>
    <row r="2723" spans="3:4" x14ac:dyDescent="0.2">
      <c r="C2723" s="11"/>
      <c r="D2723" s="11"/>
    </row>
    <row r="2724" spans="3:4" x14ac:dyDescent="0.2">
      <c r="C2724" s="11"/>
      <c r="D2724" s="11"/>
    </row>
    <row r="2725" spans="3:4" x14ac:dyDescent="0.2">
      <c r="C2725" s="11"/>
      <c r="D2725" s="11"/>
    </row>
    <row r="2726" spans="3:4" x14ac:dyDescent="0.2">
      <c r="C2726" s="11"/>
      <c r="D2726" s="11"/>
    </row>
    <row r="2727" spans="3:4" x14ac:dyDescent="0.2">
      <c r="C2727" s="11"/>
      <c r="D2727" s="11"/>
    </row>
    <row r="2728" spans="3:4" x14ac:dyDescent="0.2">
      <c r="C2728" s="11"/>
      <c r="D2728" s="11"/>
    </row>
    <row r="2729" spans="3:4" x14ac:dyDescent="0.2">
      <c r="C2729" s="11"/>
      <c r="D2729" s="11"/>
    </row>
    <row r="2730" spans="3:4" x14ac:dyDescent="0.2">
      <c r="C2730" s="11"/>
      <c r="D2730" s="11"/>
    </row>
    <row r="2731" spans="3:4" x14ac:dyDescent="0.2">
      <c r="C2731" s="11"/>
      <c r="D2731" s="11"/>
    </row>
    <row r="2732" spans="3:4" x14ac:dyDescent="0.2">
      <c r="C2732" s="11"/>
      <c r="D2732" s="11"/>
    </row>
    <row r="2733" spans="3:4" x14ac:dyDescent="0.2">
      <c r="C2733" s="11"/>
      <c r="D2733" s="11"/>
    </row>
    <row r="2734" spans="3:4" x14ac:dyDescent="0.2">
      <c r="C2734" s="11"/>
      <c r="D2734" s="11"/>
    </row>
    <row r="2735" spans="3:4" x14ac:dyDescent="0.2">
      <c r="C2735" s="11"/>
      <c r="D2735" s="11"/>
    </row>
    <row r="2736" spans="3:4" x14ac:dyDescent="0.2">
      <c r="C2736" s="11"/>
      <c r="D2736" s="11"/>
    </row>
    <row r="2737" spans="3:4" x14ac:dyDescent="0.2">
      <c r="C2737" s="11"/>
      <c r="D2737" s="11"/>
    </row>
    <row r="2738" spans="3:4" x14ac:dyDescent="0.2">
      <c r="C2738" s="11"/>
      <c r="D2738" s="11"/>
    </row>
    <row r="2739" spans="3:4" x14ac:dyDescent="0.2">
      <c r="C2739" s="11"/>
      <c r="D2739" s="11"/>
    </row>
    <row r="2740" spans="3:4" x14ac:dyDescent="0.2">
      <c r="C2740" s="11"/>
      <c r="D2740" s="11"/>
    </row>
    <row r="2741" spans="3:4" x14ac:dyDescent="0.2">
      <c r="C2741" s="11"/>
      <c r="D2741" s="11"/>
    </row>
    <row r="2742" spans="3:4" x14ac:dyDescent="0.2">
      <c r="C2742" s="11"/>
      <c r="D2742" s="11"/>
    </row>
    <row r="2743" spans="3:4" x14ac:dyDescent="0.2">
      <c r="C2743" s="11"/>
      <c r="D2743" s="11"/>
    </row>
    <row r="2744" spans="3:4" x14ac:dyDescent="0.2">
      <c r="C2744" s="11"/>
      <c r="D2744" s="11"/>
    </row>
    <row r="2745" spans="3:4" x14ac:dyDescent="0.2">
      <c r="C2745" s="11"/>
      <c r="D2745" s="11"/>
    </row>
    <row r="2746" spans="3:4" x14ac:dyDescent="0.2">
      <c r="C2746" s="11"/>
      <c r="D2746" s="11"/>
    </row>
    <row r="2747" spans="3:4" x14ac:dyDescent="0.2">
      <c r="C2747" s="11"/>
      <c r="D2747" s="11"/>
    </row>
    <row r="2748" spans="3:4" x14ac:dyDescent="0.2">
      <c r="C2748" s="11"/>
      <c r="D2748" s="11"/>
    </row>
    <row r="2749" spans="3:4" x14ac:dyDescent="0.2">
      <c r="C2749" s="11"/>
      <c r="D2749" s="11"/>
    </row>
    <row r="2750" spans="3:4" x14ac:dyDescent="0.2">
      <c r="C2750" s="11"/>
      <c r="D2750" s="11"/>
    </row>
    <row r="2751" spans="3:4" x14ac:dyDescent="0.2">
      <c r="C2751" s="11"/>
      <c r="D2751" s="11"/>
    </row>
    <row r="2752" spans="3:4" x14ac:dyDescent="0.2">
      <c r="C2752" s="11"/>
      <c r="D2752" s="11"/>
    </row>
    <row r="2753" spans="3:4" x14ac:dyDescent="0.2">
      <c r="C2753" s="11"/>
      <c r="D2753" s="11"/>
    </row>
    <row r="2754" spans="3:4" x14ac:dyDescent="0.2">
      <c r="C2754" s="11"/>
      <c r="D2754" s="11"/>
    </row>
    <row r="2755" spans="3:4" x14ac:dyDescent="0.2">
      <c r="C2755" s="11"/>
      <c r="D2755" s="11"/>
    </row>
    <row r="2756" spans="3:4" x14ac:dyDescent="0.2">
      <c r="C2756" s="11"/>
      <c r="D2756" s="11"/>
    </row>
    <row r="2757" spans="3:4" x14ac:dyDescent="0.2">
      <c r="C2757" s="11"/>
      <c r="D2757" s="11"/>
    </row>
    <row r="2758" spans="3:4" x14ac:dyDescent="0.2">
      <c r="C2758" s="11"/>
      <c r="D2758" s="11"/>
    </row>
    <row r="2759" spans="3:4" x14ac:dyDescent="0.2">
      <c r="C2759" s="11"/>
      <c r="D2759" s="11"/>
    </row>
    <row r="2760" spans="3:4" x14ac:dyDescent="0.2">
      <c r="C2760" s="11"/>
      <c r="D2760" s="11"/>
    </row>
    <row r="2761" spans="3:4" x14ac:dyDescent="0.2">
      <c r="C2761" s="11"/>
      <c r="D2761" s="11"/>
    </row>
    <row r="2762" spans="3:4" x14ac:dyDescent="0.2">
      <c r="C2762" s="11"/>
      <c r="D2762" s="11"/>
    </row>
    <row r="2763" spans="3:4" x14ac:dyDescent="0.2">
      <c r="C2763" s="11"/>
      <c r="D2763" s="11"/>
    </row>
    <row r="2764" spans="3:4" x14ac:dyDescent="0.2">
      <c r="C2764" s="11"/>
      <c r="D2764" s="11"/>
    </row>
    <row r="2765" spans="3:4" x14ac:dyDescent="0.2">
      <c r="C2765" s="11"/>
      <c r="D2765" s="11"/>
    </row>
    <row r="2766" spans="3:4" x14ac:dyDescent="0.2">
      <c r="C2766" s="11"/>
      <c r="D2766" s="11"/>
    </row>
    <row r="2767" spans="3:4" x14ac:dyDescent="0.2">
      <c r="C2767" s="11"/>
      <c r="D2767" s="11"/>
    </row>
    <row r="2768" spans="3:4" x14ac:dyDescent="0.2">
      <c r="C2768" s="11"/>
      <c r="D2768" s="11"/>
    </row>
    <row r="2769" spans="3:4" x14ac:dyDescent="0.2">
      <c r="C2769" s="11"/>
      <c r="D2769" s="11"/>
    </row>
    <row r="2770" spans="3:4" x14ac:dyDescent="0.2">
      <c r="C2770" s="11"/>
      <c r="D2770" s="11"/>
    </row>
    <row r="2771" spans="3:4" x14ac:dyDescent="0.2">
      <c r="C2771" s="11"/>
      <c r="D2771" s="11"/>
    </row>
    <row r="2772" spans="3:4" x14ac:dyDescent="0.2">
      <c r="C2772" s="11"/>
      <c r="D2772" s="11"/>
    </row>
    <row r="2773" spans="3:4" x14ac:dyDescent="0.2">
      <c r="C2773" s="11"/>
      <c r="D2773" s="11"/>
    </row>
    <row r="2774" spans="3:4" x14ac:dyDescent="0.2">
      <c r="C2774" s="11"/>
      <c r="D2774" s="11"/>
    </row>
    <row r="2775" spans="3:4" x14ac:dyDescent="0.2">
      <c r="C2775" s="11"/>
      <c r="D2775" s="11"/>
    </row>
    <row r="2776" spans="3:4" x14ac:dyDescent="0.2">
      <c r="C2776" s="11"/>
      <c r="D2776" s="11"/>
    </row>
    <row r="2777" spans="3:4" x14ac:dyDescent="0.2">
      <c r="C2777" s="11"/>
      <c r="D2777" s="11"/>
    </row>
    <row r="2778" spans="3:4" x14ac:dyDescent="0.2">
      <c r="C2778" s="11"/>
      <c r="D2778" s="11"/>
    </row>
    <row r="2779" spans="3:4" x14ac:dyDescent="0.2">
      <c r="C2779" s="11"/>
      <c r="D2779" s="11"/>
    </row>
    <row r="2780" spans="3:4" x14ac:dyDescent="0.2">
      <c r="C2780" s="11"/>
      <c r="D2780" s="11"/>
    </row>
    <row r="2781" spans="3:4" x14ac:dyDescent="0.2">
      <c r="C2781" s="11"/>
      <c r="D2781" s="11"/>
    </row>
    <row r="2782" spans="3:4" x14ac:dyDescent="0.2">
      <c r="C2782" s="11"/>
      <c r="D2782" s="11"/>
    </row>
    <row r="2783" spans="3:4" x14ac:dyDescent="0.2">
      <c r="C2783" s="11"/>
      <c r="D2783" s="11"/>
    </row>
    <row r="2784" spans="3:4" x14ac:dyDescent="0.2">
      <c r="C2784" s="11"/>
      <c r="D2784" s="11"/>
    </row>
    <row r="2785" spans="3:4" x14ac:dyDescent="0.2">
      <c r="C2785" s="11"/>
      <c r="D2785" s="11"/>
    </row>
    <row r="2786" spans="3:4" x14ac:dyDescent="0.2">
      <c r="C2786" s="11"/>
      <c r="D2786" s="11"/>
    </row>
    <row r="2787" spans="3:4" x14ac:dyDescent="0.2">
      <c r="C2787" s="11"/>
      <c r="D2787" s="11"/>
    </row>
    <row r="2788" spans="3:4" x14ac:dyDescent="0.2">
      <c r="C2788" s="11"/>
      <c r="D2788" s="11"/>
    </row>
    <row r="2789" spans="3:4" x14ac:dyDescent="0.2">
      <c r="C2789" s="11"/>
      <c r="D2789" s="11"/>
    </row>
    <row r="2790" spans="3:4" x14ac:dyDescent="0.2">
      <c r="C2790" s="11"/>
      <c r="D2790" s="11"/>
    </row>
    <row r="2791" spans="3:4" x14ac:dyDescent="0.2">
      <c r="C2791" s="11"/>
      <c r="D2791" s="11"/>
    </row>
    <row r="2792" spans="3:4" x14ac:dyDescent="0.2">
      <c r="C2792" s="11"/>
      <c r="D2792" s="11"/>
    </row>
    <row r="2793" spans="3:4" x14ac:dyDescent="0.2">
      <c r="C2793" s="11"/>
      <c r="D2793" s="11"/>
    </row>
    <row r="2794" spans="3:4" x14ac:dyDescent="0.2">
      <c r="C2794" s="11"/>
      <c r="D2794" s="11"/>
    </row>
    <row r="2795" spans="3:4" x14ac:dyDescent="0.2">
      <c r="C2795" s="11"/>
      <c r="D2795" s="11"/>
    </row>
    <row r="2796" spans="3:4" x14ac:dyDescent="0.2">
      <c r="C2796" s="11"/>
      <c r="D2796" s="11"/>
    </row>
    <row r="2797" spans="3:4" x14ac:dyDescent="0.2">
      <c r="C2797" s="11"/>
      <c r="D2797" s="11"/>
    </row>
    <row r="2798" spans="3:4" x14ac:dyDescent="0.2">
      <c r="C2798" s="11"/>
      <c r="D2798" s="11"/>
    </row>
    <row r="2799" spans="3:4" x14ac:dyDescent="0.2">
      <c r="C2799" s="11"/>
      <c r="D2799" s="11"/>
    </row>
    <row r="2800" spans="3:4" x14ac:dyDescent="0.2">
      <c r="C2800" s="11"/>
      <c r="D2800" s="11"/>
    </row>
    <row r="2801" spans="3:4" x14ac:dyDescent="0.2">
      <c r="C2801" s="11"/>
      <c r="D2801" s="11"/>
    </row>
    <row r="2802" spans="3:4" x14ac:dyDescent="0.2">
      <c r="C2802" s="11"/>
      <c r="D2802" s="11"/>
    </row>
    <row r="2803" spans="3:4" x14ac:dyDescent="0.2">
      <c r="C2803" s="11"/>
      <c r="D2803" s="11"/>
    </row>
    <row r="2804" spans="3:4" x14ac:dyDescent="0.2">
      <c r="C2804" s="11"/>
      <c r="D2804" s="11"/>
    </row>
    <row r="2805" spans="3:4" x14ac:dyDescent="0.2">
      <c r="C2805" s="11"/>
      <c r="D2805" s="11"/>
    </row>
    <row r="2806" spans="3:4" x14ac:dyDescent="0.2">
      <c r="C2806" s="11"/>
      <c r="D2806" s="11"/>
    </row>
    <row r="2807" spans="3:4" x14ac:dyDescent="0.2">
      <c r="C2807" s="11"/>
      <c r="D2807" s="11"/>
    </row>
    <row r="2808" spans="3:4" x14ac:dyDescent="0.2">
      <c r="C2808" s="11"/>
      <c r="D2808" s="11"/>
    </row>
    <row r="2809" spans="3:4" x14ac:dyDescent="0.2">
      <c r="C2809" s="11"/>
      <c r="D2809" s="11"/>
    </row>
    <row r="2810" spans="3:4" x14ac:dyDescent="0.2">
      <c r="C2810" s="11"/>
      <c r="D2810" s="11"/>
    </row>
    <row r="2811" spans="3:4" x14ac:dyDescent="0.2">
      <c r="C2811" s="11"/>
      <c r="D2811" s="11"/>
    </row>
    <row r="2812" spans="3:4" x14ac:dyDescent="0.2">
      <c r="C2812" s="11"/>
      <c r="D2812" s="11"/>
    </row>
    <row r="2813" spans="3:4" x14ac:dyDescent="0.2">
      <c r="C2813" s="11"/>
      <c r="D2813" s="11"/>
    </row>
    <row r="2814" spans="3:4" x14ac:dyDescent="0.2">
      <c r="C2814" s="11"/>
      <c r="D2814" s="11"/>
    </row>
    <row r="2815" spans="3:4" x14ac:dyDescent="0.2">
      <c r="C2815" s="11"/>
      <c r="D2815" s="11"/>
    </row>
    <row r="2816" spans="3:4" x14ac:dyDescent="0.2">
      <c r="C2816" s="11"/>
      <c r="D2816" s="11"/>
    </row>
    <row r="2817" spans="3:4" x14ac:dyDescent="0.2">
      <c r="C2817" s="11"/>
      <c r="D2817" s="11"/>
    </row>
    <row r="2818" spans="3:4" x14ac:dyDescent="0.2">
      <c r="C2818" s="11"/>
      <c r="D2818" s="11"/>
    </row>
    <row r="2819" spans="3:4" x14ac:dyDescent="0.2">
      <c r="C2819" s="11"/>
      <c r="D2819" s="11"/>
    </row>
    <row r="2820" spans="3:4" x14ac:dyDescent="0.2">
      <c r="C2820" s="11"/>
      <c r="D2820" s="11"/>
    </row>
    <row r="2821" spans="3:4" x14ac:dyDescent="0.2">
      <c r="C2821" s="11"/>
      <c r="D2821" s="11"/>
    </row>
    <row r="2822" spans="3:4" x14ac:dyDescent="0.2">
      <c r="C2822" s="11"/>
      <c r="D2822" s="11"/>
    </row>
    <row r="2823" spans="3:4" x14ac:dyDescent="0.2">
      <c r="C2823" s="11"/>
      <c r="D2823" s="11"/>
    </row>
    <row r="2824" spans="3:4" x14ac:dyDescent="0.2">
      <c r="C2824" s="11"/>
      <c r="D2824" s="11"/>
    </row>
    <row r="2825" spans="3:4" x14ac:dyDescent="0.2">
      <c r="C2825" s="11"/>
      <c r="D2825" s="11"/>
    </row>
    <row r="2826" spans="3:4" x14ac:dyDescent="0.2">
      <c r="C2826" s="11"/>
      <c r="D2826" s="11"/>
    </row>
    <row r="2827" spans="3:4" x14ac:dyDescent="0.2">
      <c r="C2827" s="11"/>
      <c r="D2827" s="11"/>
    </row>
    <row r="2828" spans="3:4" x14ac:dyDescent="0.2">
      <c r="C2828" s="11"/>
      <c r="D2828" s="11"/>
    </row>
    <row r="2829" spans="3:4" x14ac:dyDescent="0.2">
      <c r="C2829" s="11"/>
      <c r="D2829" s="11"/>
    </row>
    <row r="2830" spans="3:4" x14ac:dyDescent="0.2">
      <c r="C2830" s="11"/>
      <c r="D2830" s="11"/>
    </row>
    <row r="2831" spans="3:4" x14ac:dyDescent="0.2">
      <c r="C2831" s="11"/>
      <c r="D2831" s="11"/>
    </row>
    <row r="2832" spans="3:4" x14ac:dyDescent="0.2">
      <c r="C2832" s="11"/>
      <c r="D2832" s="11"/>
    </row>
    <row r="2833" spans="3:4" x14ac:dyDescent="0.2">
      <c r="C2833" s="11"/>
      <c r="D2833" s="11"/>
    </row>
    <row r="2834" spans="3:4" x14ac:dyDescent="0.2">
      <c r="C2834" s="11"/>
      <c r="D2834" s="11"/>
    </row>
    <row r="2835" spans="3:4" x14ac:dyDescent="0.2">
      <c r="C2835" s="11"/>
      <c r="D2835" s="11"/>
    </row>
    <row r="2836" spans="3:4" x14ac:dyDescent="0.2">
      <c r="C2836" s="11"/>
      <c r="D2836" s="11"/>
    </row>
    <row r="2837" spans="3:4" x14ac:dyDescent="0.2">
      <c r="C2837" s="11"/>
      <c r="D2837" s="11"/>
    </row>
    <row r="2838" spans="3:4" x14ac:dyDescent="0.2">
      <c r="C2838" s="11"/>
      <c r="D2838" s="11"/>
    </row>
    <row r="2839" spans="3:4" x14ac:dyDescent="0.2">
      <c r="C2839" s="11"/>
      <c r="D2839" s="11"/>
    </row>
    <row r="2840" spans="3:4" x14ac:dyDescent="0.2">
      <c r="C2840" s="11"/>
      <c r="D2840" s="11"/>
    </row>
    <row r="2841" spans="3:4" x14ac:dyDescent="0.2">
      <c r="C2841" s="11"/>
      <c r="D2841" s="11"/>
    </row>
    <row r="2842" spans="3:4" x14ac:dyDescent="0.2">
      <c r="C2842" s="11"/>
      <c r="D2842" s="11"/>
    </row>
    <row r="2843" spans="3:4" x14ac:dyDescent="0.2">
      <c r="C2843" s="11"/>
      <c r="D2843" s="11"/>
    </row>
    <row r="2844" spans="3:4" x14ac:dyDescent="0.2">
      <c r="C2844" s="11"/>
      <c r="D2844" s="11"/>
    </row>
    <row r="2845" spans="3:4" x14ac:dyDescent="0.2">
      <c r="C2845" s="11"/>
      <c r="D2845" s="11"/>
    </row>
    <row r="2846" spans="3:4" x14ac:dyDescent="0.2">
      <c r="C2846" s="11"/>
      <c r="D2846" s="11"/>
    </row>
    <row r="2847" spans="3:4" x14ac:dyDescent="0.2">
      <c r="C2847" s="11"/>
      <c r="D2847" s="11"/>
    </row>
    <row r="2848" spans="3:4" x14ac:dyDescent="0.2">
      <c r="C2848" s="11"/>
      <c r="D2848" s="11"/>
    </row>
    <row r="2849" spans="3:4" x14ac:dyDescent="0.2">
      <c r="C2849" s="11"/>
      <c r="D2849" s="11"/>
    </row>
    <row r="2850" spans="3:4" x14ac:dyDescent="0.2">
      <c r="C2850" s="11"/>
      <c r="D2850" s="11"/>
    </row>
    <row r="2851" spans="3:4" x14ac:dyDescent="0.2">
      <c r="C2851" s="11"/>
      <c r="D2851" s="11"/>
    </row>
    <row r="2852" spans="3:4" x14ac:dyDescent="0.2">
      <c r="C2852" s="11"/>
      <c r="D2852" s="11"/>
    </row>
    <row r="2853" spans="3:4" x14ac:dyDescent="0.2">
      <c r="C2853" s="11"/>
      <c r="D2853" s="11"/>
    </row>
    <row r="2854" spans="3:4" x14ac:dyDescent="0.2">
      <c r="C2854" s="11"/>
      <c r="D2854" s="11"/>
    </row>
    <row r="2855" spans="3:4" x14ac:dyDescent="0.2">
      <c r="C2855" s="11"/>
      <c r="D2855" s="11"/>
    </row>
    <row r="2856" spans="3:4" x14ac:dyDescent="0.2">
      <c r="C2856" s="11"/>
      <c r="D2856" s="11"/>
    </row>
    <row r="2857" spans="3:4" x14ac:dyDescent="0.2">
      <c r="C2857" s="11"/>
      <c r="D2857" s="11"/>
    </row>
    <row r="2858" spans="3:4" x14ac:dyDescent="0.2">
      <c r="C2858" s="11"/>
      <c r="D2858" s="11"/>
    </row>
    <row r="2859" spans="3:4" x14ac:dyDescent="0.2">
      <c r="C2859" s="11"/>
      <c r="D2859" s="11"/>
    </row>
    <row r="2860" spans="3:4" x14ac:dyDescent="0.2">
      <c r="C2860" s="11"/>
      <c r="D2860" s="11"/>
    </row>
    <row r="2861" spans="3:4" x14ac:dyDescent="0.2">
      <c r="C2861" s="11"/>
      <c r="D2861" s="11"/>
    </row>
    <row r="2862" spans="3:4" x14ac:dyDescent="0.2">
      <c r="C2862" s="11"/>
      <c r="D2862" s="11"/>
    </row>
    <row r="2863" spans="3:4" x14ac:dyDescent="0.2">
      <c r="C2863" s="11"/>
      <c r="D2863" s="11"/>
    </row>
    <row r="2864" spans="3:4" x14ac:dyDescent="0.2">
      <c r="C2864" s="11"/>
      <c r="D2864" s="11"/>
    </row>
    <row r="2865" spans="3:4" x14ac:dyDescent="0.2">
      <c r="C2865" s="11"/>
      <c r="D2865" s="11"/>
    </row>
    <row r="2866" spans="3:4" x14ac:dyDescent="0.2">
      <c r="C2866" s="11"/>
      <c r="D2866" s="11"/>
    </row>
    <row r="2867" spans="3:4" x14ac:dyDescent="0.2">
      <c r="C2867" s="11"/>
      <c r="D2867" s="11"/>
    </row>
    <row r="2868" spans="3:4" x14ac:dyDescent="0.2">
      <c r="C2868" s="11"/>
      <c r="D2868" s="11"/>
    </row>
    <row r="2869" spans="3:4" x14ac:dyDescent="0.2">
      <c r="C2869" s="11"/>
      <c r="D2869" s="11"/>
    </row>
    <row r="2870" spans="3:4" x14ac:dyDescent="0.2">
      <c r="C2870" s="11"/>
      <c r="D2870" s="11"/>
    </row>
    <row r="2871" spans="3:4" x14ac:dyDescent="0.2">
      <c r="C2871" s="11"/>
      <c r="D2871" s="11"/>
    </row>
    <row r="2872" spans="3:4" x14ac:dyDescent="0.2">
      <c r="C2872" s="11"/>
      <c r="D2872" s="11"/>
    </row>
    <row r="2873" spans="3:4" x14ac:dyDescent="0.2">
      <c r="C2873" s="11"/>
      <c r="D2873" s="11"/>
    </row>
    <row r="2874" spans="3:4" x14ac:dyDescent="0.2">
      <c r="C2874" s="11"/>
      <c r="D2874" s="11"/>
    </row>
    <row r="2875" spans="3:4" x14ac:dyDescent="0.2">
      <c r="C2875" s="11"/>
      <c r="D2875" s="11"/>
    </row>
    <row r="2876" spans="3:4" x14ac:dyDescent="0.2">
      <c r="C2876" s="11"/>
      <c r="D2876" s="11"/>
    </row>
    <row r="2877" spans="3:4" x14ac:dyDescent="0.2">
      <c r="C2877" s="11"/>
      <c r="D2877" s="11"/>
    </row>
    <row r="2878" spans="3:4" x14ac:dyDescent="0.2">
      <c r="C2878" s="11"/>
      <c r="D2878" s="11"/>
    </row>
    <row r="2879" spans="3:4" x14ac:dyDescent="0.2">
      <c r="C2879" s="11"/>
      <c r="D2879" s="11"/>
    </row>
    <row r="2880" spans="3:4" x14ac:dyDescent="0.2">
      <c r="C2880" s="11"/>
      <c r="D2880" s="11"/>
    </row>
    <row r="2881" spans="3:4" x14ac:dyDescent="0.2">
      <c r="C2881" s="11"/>
      <c r="D2881" s="11"/>
    </row>
    <row r="2882" spans="3:4" x14ac:dyDescent="0.2">
      <c r="C2882" s="11"/>
      <c r="D2882" s="11"/>
    </row>
    <row r="2883" spans="3:4" x14ac:dyDescent="0.2">
      <c r="C2883" s="11"/>
      <c r="D2883" s="11"/>
    </row>
    <row r="2884" spans="3:4" x14ac:dyDescent="0.2">
      <c r="C2884" s="11"/>
      <c r="D2884" s="11"/>
    </row>
    <row r="2885" spans="3:4" x14ac:dyDescent="0.2">
      <c r="C2885" s="11"/>
      <c r="D2885" s="11"/>
    </row>
    <row r="2886" spans="3:4" x14ac:dyDescent="0.2">
      <c r="C2886" s="11"/>
      <c r="D2886" s="11"/>
    </row>
    <row r="2887" spans="3:4" x14ac:dyDescent="0.2">
      <c r="C2887" s="11"/>
      <c r="D2887" s="11"/>
    </row>
    <row r="2888" spans="3:4" x14ac:dyDescent="0.2">
      <c r="C2888" s="11"/>
      <c r="D2888" s="11"/>
    </row>
    <row r="2889" spans="3:4" x14ac:dyDescent="0.2">
      <c r="C2889" s="11"/>
      <c r="D2889" s="11"/>
    </row>
    <row r="2890" spans="3:4" x14ac:dyDescent="0.2">
      <c r="C2890" s="11"/>
      <c r="D2890" s="11"/>
    </row>
    <row r="2891" spans="3:4" x14ac:dyDescent="0.2">
      <c r="C2891" s="11"/>
      <c r="D2891" s="11"/>
    </row>
    <row r="2892" spans="3:4" x14ac:dyDescent="0.2">
      <c r="C2892" s="11"/>
      <c r="D2892" s="11"/>
    </row>
    <row r="2893" spans="3:4" x14ac:dyDescent="0.2">
      <c r="C2893" s="11"/>
      <c r="D2893" s="11"/>
    </row>
    <row r="2894" spans="3:4" x14ac:dyDescent="0.2">
      <c r="C2894" s="11"/>
      <c r="D2894" s="11"/>
    </row>
    <row r="2895" spans="3:4" x14ac:dyDescent="0.2">
      <c r="C2895" s="11"/>
      <c r="D2895" s="11"/>
    </row>
    <row r="2896" spans="3:4" x14ac:dyDescent="0.2">
      <c r="C2896" s="11"/>
      <c r="D2896" s="11"/>
    </row>
    <row r="2897" spans="3:4" x14ac:dyDescent="0.2">
      <c r="C2897" s="11"/>
      <c r="D2897" s="11"/>
    </row>
    <row r="2898" spans="3:4" x14ac:dyDescent="0.2">
      <c r="C2898" s="11"/>
      <c r="D2898" s="11"/>
    </row>
    <row r="2899" spans="3:4" x14ac:dyDescent="0.2">
      <c r="C2899" s="11"/>
      <c r="D2899" s="11"/>
    </row>
    <row r="2900" spans="3:4" x14ac:dyDescent="0.2">
      <c r="C2900" s="11"/>
      <c r="D2900" s="11"/>
    </row>
    <row r="2901" spans="3:4" x14ac:dyDescent="0.2">
      <c r="C2901" s="11"/>
      <c r="D2901" s="11"/>
    </row>
    <row r="2902" spans="3:4" x14ac:dyDescent="0.2">
      <c r="C2902" s="11"/>
      <c r="D2902" s="11"/>
    </row>
    <row r="2903" spans="3:4" x14ac:dyDescent="0.2">
      <c r="C2903" s="11"/>
      <c r="D2903" s="11"/>
    </row>
    <row r="2904" spans="3:4" x14ac:dyDescent="0.2">
      <c r="C2904" s="11"/>
      <c r="D2904" s="11"/>
    </row>
    <row r="2905" spans="3:4" x14ac:dyDescent="0.2">
      <c r="C2905" s="11"/>
      <c r="D2905" s="11"/>
    </row>
    <row r="2906" spans="3:4" x14ac:dyDescent="0.2">
      <c r="C2906" s="11"/>
      <c r="D2906" s="11"/>
    </row>
    <row r="2907" spans="3:4" x14ac:dyDescent="0.2">
      <c r="C2907" s="11"/>
      <c r="D2907" s="11"/>
    </row>
    <row r="2908" spans="3:4" x14ac:dyDescent="0.2">
      <c r="C2908" s="11"/>
      <c r="D2908" s="11"/>
    </row>
    <row r="2909" spans="3:4" x14ac:dyDescent="0.2">
      <c r="C2909" s="11"/>
      <c r="D2909" s="11"/>
    </row>
    <row r="2910" spans="3:4" x14ac:dyDescent="0.2">
      <c r="C2910" s="11"/>
      <c r="D2910" s="11"/>
    </row>
    <row r="2911" spans="3:4" x14ac:dyDescent="0.2">
      <c r="C2911" s="11"/>
      <c r="D2911" s="11"/>
    </row>
    <row r="2912" spans="3:4" x14ac:dyDescent="0.2">
      <c r="C2912" s="11"/>
      <c r="D2912" s="11"/>
    </row>
    <row r="2913" spans="3:4" x14ac:dyDescent="0.2">
      <c r="C2913" s="11"/>
      <c r="D2913" s="11"/>
    </row>
    <row r="2914" spans="3:4" x14ac:dyDescent="0.2">
      <c r="C2914" s="11"/>
      <c r="D2914" s="11"/>
    </row>
    <row r="2915" spans="3:4" x14ac:dyDescent="0.2">
      <c r="C2915" s="11"/>
      <c r="D2915" s="11"/>
    </row>
    <row r="2916" spans="3:4" x14ac:dyDescent="0.2">
      <c r="C2916" s="11"/>
      <c r="D2916" s="11"/>
    </row>
    <row r="2917" spans="3:4" x14ac:dyDescent="0.2">
      <c r="C2917" s="11"/>
      <c r="D2917" s="11"/>
    </row>
    <row r="2918" spans="3:4" x14ac:dyDescent="0.2">
      <c r="C2918" s="11"/>
      <c r="D2918" s="11"/>
    </row>
    <row r="2919" spans="3:4" x14ac:dyDescent="0.2">
      <c r="C2919" s="11"/>
      <c r="D2919" s="11"/>
    </row>
    <row r="2920" spans="3:4" x14ac:dyDescent="0.2">
      <c r="C2920" s="11"/>
      <c r="D2920" s="11"/>
    </row>
    <row r="2921" spans="3:4" x14ac:dyDescent="0.2">
      <c r="C2921" s="11"/>
      <c r="D2921" s="11"/>
    </row>
    <row r="2922" spans="3:4" x14ac:dyDescent="0.2">
      <c r="C2922" s="11"/>
      <c r="D2922" s="11"/>
    </row>
    <row r="2923" spans="3:4" x14ac:dyDescent="0.2">
      <c r="C2923" s="11"/>
      <c r="D2923" s="11"/>
    </row>
    <row r="2924" spans="3:4" x14ac:dyDescent="0.2">
      <c r="C2924" s="11"/>
      <c r="D2924" s="11"/>
    </row>
    <row r="2925" spans="3:4" x14ac:dyDescent="0.2">
      <c r="C2925" s="11"/>
      <c r="D2925" s="11"/>
    </row>
    <row r="2926" spans="3:4" x14ac:dyDescent="0.2">
      <c r="C2926" s="11"/>
      <c r="D2926" s="11"/>
    </row>
    <row r="2927" spans="3:4" x14ac:dyDescent="0.2">
      <c r="C2927" s="11"/>
      <c r="D2927" s="11"/>
    </row>
    <row r="2928" spans="3:4" x14ac:dyDescent="0.2">
      <c r="C2928" s="11"/>
      <c r="D2928" s="11"/>
    </row>
    <row r="2929" spans="3:4" x14ac:dyDescent="0.2">
      <c r="C2929" s="11"/>
      <c r="D2929" s="11"/>
    </row>
    <row r="2930" spans="3:4" x14ac:dyDescent="0.2">
      <c r="C2930" s="11"/>
      <c r="D2930" s="11"/>
    </row>
    <row r="2931" spans="3:4" x14ac:dyDescent="0.2">
      <c r="C2931" s="11"/>
      <c r="D2931" s="11"/>
    </row>
    <row r="2932" spans="3:4" x14ac:dyDescent="0.2">
      <c r="C2932" s="11"/>
      <c r="D2932" s="11"/>
    </row>
    <row r="2933" spans="3:4" x14ac:dyDescent="0.2">
      <c r="C2933" s="11"/>
      <c r="D2933" s="11"/>
    </row>
    <row r="2934" spans="3:4" x14ac:dyDescent="0.2">
      <c r="C2934" s="11"/>
      <c r="D2934" s="11"/>
    </row>
    <row r="2935" spans="3:4" x14ac:dyDescent="0.2">
      <c r="C2935" s="11"/>
      <c r="D2935" s="11"/>
    </row>
    <row r="2936" spans="3:4" x14ac:dyDescent="0.2">
      <c r="C2936" s="11"/>
      <c r="D2936" s="11"/>
    </row>
    <row r="2937" spans="3:4" x14ac:dyDescent="0.2">
      <c r="C2937" s="11"/>
      <c r="D2937" s="11"/>
    </row>
    <row r="2938" spans="3:4" x14ac:dyDescent="0.2">
      <c r="C2938" s="11"/>
      <c r="D2938" s="11"/>
    </row>
    <row r="2939" spans="3:4" x14ac:dyDescent="0.2">
      <c r="C2939" s="11"/>
      <c r="D2939" s="11"/>
    </row>
    <row r="2940" spans="3:4" x14ac:dyDescent="0.2">
      <c r="C2940" s="11"/>
      <c r="D2940" s="11"/>
    </row>
    <row r="2941" spans="3:4" x14ac:dyDescent="0.2">
      <c r="C2941" s="11"/>
      <c r="D2941" s="11"/>
    </row>
    <row r="2942" spans="3:4" x14ac:dyDescent="0.2">
      <c r="C2942" s="11"/>
      <c r="D2942" s="11"/>
    </row>
    <row r="2943" spans="3:4" x14ac:dyDescent="0.2">
      <c r="C2943" s="11"/>
      <c r="D2943" s="11"/>
    </row>
    <row r="2944" spans="3:4" x14ac:dyDescent="0.2">
      <c r="C2944" s="11"/>
      <c r="D2944" s="11"/>
    </row>
    <row r="2945" spans="3:4" x14ac:dyDescent="0.2">
      <c r="C2945" s="11"/>
      <c r="D2945" s="11"/>
    </row>
    <row r="2946" spans="3:4" x14ac:dyDescent="0.2">
      <c r="C2946" s="11"/>
      <c r="D2946" s="11"/>
    </row>
    <row r="2947" spans="3:4" x14ac:dyDescent="0.2">
      <c r="C2947" s="11"/>
      <c r="D2947" s="11"/>
    </row>
    <row r="2948" spans="3:4" x14ac:dyDescent="0.2">
      <c r="C2948" s="11"/>
      <c r="D2948" s="11"/>
    </row>
    <row r="2949" spans="3:4" x14ac:dyDescent="0.2">
      <c r="C2949" s="11"/>
      <c r="D2949" s="11"/>
    </row>
    <row r="2950" spans="3:4" x14ac:dyDescent="0.2">
      <c r="C2950" s="11"/>
      <c r="D2950" s="11"/>
    </row>
    <row r="2951" spans="3:4" x14ac:dyDescent="0.2">
      <c r="C2951" s="11"/>
      <c r="D2951" s="11"/>
    </row>
    <row r="2952" spans="3:4" x14ac:dyDescent="0.2">
      <c r="C2952" s="11"/>
      <c r="D2952" s="11"/>
    </row>
    <row r="2953" spans="3:4" x14ac:dyDescent="0.2">
      <c r="C2953" s="11"/>
      <c r="D2953" s="11"/>
    </row>
    <row r="2954" spans="3:4" x14ac:dyDescent="0.2">
      <c r="C2954" s="11"/>
      <c r="D2954" s="11"/>
    </row>
    <row r="2955" spans="3:4" x14ac:dyDescent="0.2">
      <c r="C2955" s="11"/>
      <c r="D2955" s="11"/>
    </row>
    <row r="2956" spans="3:4" x14ac:dyDescent="0.2">
      <c r="C2956" s="11"/>
      <c r="D2956" s="11"/>
    </row>
    <row r="2957" spans="3:4" x14ac:dyDescent="0.2">
      <c r="C2957" s="11"/>
      <c r="D2957" s="11"/>
    </row>
    <row r="2958" spans="3:4" x14ac:dyDescent="0.2">
      <c r="C2958" s="11"/>
      <c r="D2958" s="11"/>
    </row>
    <row r="2959" spans="3:4" x14ac:dyDescent="0.2">
      <c r="C2959" s="11"/>
      <c r="D2959" s="11"/>
    </row>
    <row r="2960" spans="3:4" x14ac:dyDescent="0.2">
      <c r="C2960" s="11"/>
      <c r="D2960" s="11"/>
    </row>
    <row r="2961" spans="3:4" x14ac:dyDescent="0.2">
      <c r="C2961" s="11"/>
      <c r="D2961" s="11"/>
    </row>
    <row r="2962" spans="3:4" x14ac:dyDescent="0.2">
      <c r="C2962" s="11"/>
      <c r="D2962" s="11"/>
    </row>
    <row r="2963" spans="3:4" x14ac:dyDescent="0.2">
      <c r="C2963" s="11"/>
      <c r="D2963" s="11"/>
    </row>
    <row r="2964" spans="3:4" x14ac:dyDescent="0.2">
      <c r="C2964" s="11"/>
      <c r="D2964" s="11"/>
    </row>
    <row r="2965" spans="3:4" x14ac:dyDescent="0.2">
      <c r="C2965" s="11"/>
      <c r="D2965" s="11"/>
    </row>
    <row r="2966" spans="3:4" x14ac:dyDescent="0.2">
      <c r="C2966" s="11"/>
      <c r="D2966" s="11"/>
    </row>
    <row r="2967" spans="3:4" x14ac:dyDescent="0.2">
      <c r="C2967" s="11"/>
      <c r="D2967" s="11"/>
    </row>
    <row r="2968" spans="3:4" x14ac:dyDescent="0.2">
      <c r="C2968" s="11"/>
      <c r="D2968" s="11"/>
    </row>
    <row r="2969" spans="3:4" x14ac:dyDescent="0.2">
      <c r="C2969" s="11"/>
      <c r="D2969" s="11"/>
    </row>
    <row r="2970" spans="3:4" x14ac:dyDescent="0.2">
      <c r="C2970" s="11"/>
      <c r="D2970" s="11"/>
    </row>
    <row r="2971" spans="3:4" x14ac:dyDescent="0.2">
      <c r="C2971" s="11"/>
      <c r="D2971" s="11"/>
    </row>
    <row r="2972" spans="3:4" x14ac:dyDescent="0.2">
      <c r="C2972" s="11"/>
      <c r="D2972" s="11"/>
    </row>
    <row r="2973" spans="3:4" x14ac:dyDescent="0.2">
      <c r="C2973" s="11"/>
      <c r="D2973" s="11"/>
    </row>
    <row r="2974" spans="3:4" x14ac:dyDescent="0.2">
      <c r="C2974" s="11"/>
      <c r="D2974" s="11"/>
    </row>
    <row r="2975" spans="3:4" x14ac:dyDescent="0.2">
      <c r="C2975" s="11"/>
      <c r="D2975" s="11"/>
    </row>
    <row r="2976" spans="3:4" x14ac:dyDescent="0.2">
      <c r="C2976" s="11"/>
      <c r="D2976" s="11"/>
    </row>
    <row r="2977" spans="3:4" x14ac:dyDescent="0.2">
      <c r="C2977" s="11"/>
      <c r="D2977" s="11"/>
    </row>
    <row r="2978" spans="3:4" x14ac:dyDescent="0.2">
      <c r="C2978" s="11"/>
      <c r="D2978" s="11"/>
    </row>
    <row r="2979" spans="3:4" x14ac:dyDescent="0.2">
      <c r="C2979" s="11"/>
      <c r="D2979" s="11"/>
    </row>
    <row r="2980" spans="3:4" x14ac:dyDescent="0.2">
      <c r="C2980" s="11"/>
      <c r="D2980" s="11"/>
    </row>
    <row r="2981" spans="3:4" x14ac:dyDescent="0.2">
      <c r="C2981" s="11"/>
      <c r="D2981" s="11"/>
    </row>
    <row r="2982" spans="3:4" x14ac:dyDescent="0.2">
      <c r="C2982" s="11"/>
      <c r="D2982" s="11"/>
    </row>
    <row r="2983" spans="3:4" x14ac:dyDescent="0.2">
      <c r="C2983" s="11"/>
      <c r="D2983" s="11"/>
    </row>
    <row r="2984" spans="3:4" x14ac:dyDescent="0.2">
      <c r="C2984" s="11"/>
      <c r="D2984" s="11"/>
    </row>
    <row r="2985" spans="3:4" x14ac:dyDescent="0.2">
      <c r="C2985" s="11"/>
      <c r="D2985" s="11"/>
    </row>
    <row r="2986" spans="3:4" x14ac:dyDescent="0.2">
      <c r="C2986" s="11"/>
      <c r="D2986" s="11"/>
    </row>
    <row r="2987" spans="3:4" x14ac:dyDescent="0.2">
      <c r="C2987" s="11"/>
      <c r="D2987" s="11"/>
    </row>
    <row r="2988" spans="3:4" x14ac:dyDescent="0.2">
      <c r="C2988" s="11"/>
      <c r="D2988" s="11"/>
    </row>
    <row r="2989" spans="3:4" x14ac:dyDescent="0.2">
      <c r="C2989" s="11"/>
      <c r="D2989" s="11"/>
    </row>
    <row r="2990" spans="3:4" x14ac:dyDescent="0.2">
      <c r="C2990" s="11"/>
      <c r="D2990" s="11"/>
    </row>
    <row r="2991" spans="3:4" x14ac:dyDescent="0.2">
      <c r="C2991" s="11"/>
      <c r="D2991" s="11"/>
    </row>
    <row r="2992" spans="3:4" x14ac:dyDescent="0.2">
      <c r="C2992" s="11"/>
      <c r="D2992" s="11"/>
    </row>
    <row r="2993" spans="3:4" x14ac:dyDescent="0.2">
      <c r="C2993" s="11"/>
      <c r="D2993" s="11"/>
    </row>
    <row r="2994" spans="3:4" x14ac:dyDescent="0.2">
      <c r="C2994" s="11"/>
      <c r="D2994" s="11"/>
    </row>
    <row r="2995" spans="3:4" x14ac:dyDescent="0.2">
      <c r="C2995" s="11"/>
      <c r="D2995" s="11"/>
    </row>
    <row r="2996" spans="3:4" x14ac:dyDescent="0.2">
      <c r="C2996" s="11"/>
      <c r="D2996" s="11"/>
    </row>
    <row r="2997" spans="3:4" x14ac:dyDescent="0.2">
      <c r="C2997" s="11"/>
      <c r="D2997" s="11"/>
    </row>
    <row r="2998" spans="3:4" x14ac:dyDescent="0.2">
      <c r="C2998" s="11"/>
      <c r="D2998" s="11"/>
    </row>
    <row r="2999" spans="3:4" x14ac:dyDescent="0.2">
      <c r="C2999" s="11"/>
      <c r="D2999" s="11"/>
    </row>
    <row r="3000" spans="3:4" x14ac:dyDescent="0.2">
      <c r="C3000" s="11"/>
      <c r="D3000" s="11"/>
    </row>
    <row r="3001" spans="3:4" x14ac:dyDescent="0.2">
      <c r="C3001" s="11"/>
      <c r="D3001" s="11"/>
    </row>
    <row r="3002" spans="3:4" x14ac:dyDescent="0.2">
      <c r="C3002" s="11"/>
      <c r="D3002" s="11"/>
    </row>
    <row r="3003" spans="3:4" x14ac:dyDescent="0.2">
      <c r="C3003" s="11"/>
      <c r="D3003" s="11"/>
    </row>
    <row r="3004" spans="3:4" x14ac:dyDescent="0.2">
      <c r="C3004" s="11"/>
      <c r="D3004" s="11"/>
    </row>
    <row r="3005" spans="3:4" x14ac:dyDescent="0.2">
      <c r="C3005" s="11"/>
      <c r="D3005" s="11"/>
    </row>
    <row r="3006" spans="3:4" x14ac:dyDescent="0.2">
      <c r="C3006" s="11"/>
      <c r="D3006" s="11"/>
    </row>
    <row r="3007" spans="3:4" x14ac:dyDescent="0.2">
      <c r="C3007" s="11"/>
      <c r="D3007" s="11"/>
    </row>
    <row r="3008" spans="3:4" x14ac:dyDescent="0.2">
      <c r="C3008" s="11"/>
      <c r="D3008" s="11"/>
    </row>
    <row r="3009" spans="3:4" x14ac:dyDescent="0.2">
      <c r="C3009" s="11"/>
      <c r="D3009" s="11"/>
    </row>
    <row r="3010" spans="3:4" x14ac:dyDescent="0.2">
      <c r="C3010" s="11"/>
      <c r="D3010" s="11"/>
    </row>
    <row r="3011" spans="3:4" x14ac:dyDescent="0.2">
      <c r="C3011" s="11"/>
      <c r="D3011" s="11"/>
    </row>
    <row r="3012" spans="3:4" x14ac:dyDescent="0.2">
      <c r="C3012" s="11"/>
      <c r="D3012" s="11"/>
    </row>
    <row r="3013" spans="3:4" x14ac:dyDescent="0.2">
      <c r="C3013" s="11"/>
      <c r="D3013" s="11"/>
    </row>
    <row r="3014" spans="3:4" x14ac:dyDescent="0.2">
      <c r="C3014" s="11"/>
      <c r="D3014" s="11"/>
    </row>
    <row r="3015" spans="3:4" x14ac:dyDescent="0.2">
      <c r="C3015" s="11"/>
      <c r="D3015" s="11"/>
    </row>
    <row r="3016" spans="3:4" x14ac:dyDescent="0.2">
      <c r="C3016" s="11"/>
      <c r="D3016" s="11"/>
    </row>
    <row r="3017" spans="3:4" x14ac:dyDescent="0.2">
      <c r="C3017" s="11"/>
      <c r="D3017" s="11"/>
    </row>
    <row r="3018" spans="3:4" x14ac:dyDescent="0.2">
      <c r="C3018" s="11"/>
      <c r="D3018" s="11"/>
    </row>
    <row r="3019" spans="3:4" x14ac:dyDescent="0.2">
      <c r="C3019" s="11"/>
      <c r="D3019" s="11"/>
    </row>
    <row r="3020" spans="3:4" x14ac:dyDescent="0.2">
      <c r="C3020" s="11"/>
      <c r="D3020" s="11"/>
    </row>
    <row r="3021" spans="3:4" x14ac:dyDescent="0.2">
      <c r="C3021" s="11"/>
      <c r="D3021" s="11"/>
    </row>
    <row r="3022" spans="3:4" x14ac:dyDescent="0.2">
      <c r="C3022" s="11"/>
      <c r="D3022" s="11"/>
    </row>
    <row r="3023" spans="3:4" x14ac:dyDescent="0.2">
      <c r="C3023" s="11"/>
      <c r="D3023" s="11"/>
    </row>
    <row r="3024" spans="3:4" x14ac:dyDescent="0.2">
      <c r="C3024" s="11"/>
      <c r="D3024" s="11"/>
    </row>
    <row r="3025" spans="3:4" x14ac:dyDescent="0.2">
      <c r="C3025" s="11"/>
      <c r="D3025" s="11"/>
    </row>
    <row r="3026" spans="3:4" x14ac:dyDescent="0.2">
      <c r="C3026" s="11"/>
      <c r="D3026" s="11"/>
    </row>
    <row r="3027" spans="3:4" x14ac:dyDescent="0.2">
      <c r="C3027" s="11"/>
      <c r="D3027" s="11"/>
    </row>
    <row r="3028" spans="3:4" x14ac:dyDescent="0.2">
      <c r="C3028" s="11"/>
      <c r="D3028" s="11"/>
    </row>
    <row r="3029" spans="3:4" x14ac:dyDescent="0.2">
      <c r="C3029" s="11"/>
      <c r="D3029" s="11"/>
    </row>
    <row r="3030" spans="3:4" x14ac:dyDescent="0.2">
      <c r="C3030" s="11"/>
      <c r="D3030" s="11"/>
    </row>
    <row r="3031" spans="3:4" x14ac:dyDescent="0.2">
      <c r="C3031" s="11"/>
      <c r="D3031" s="11"/>
    </row>
    <row r="3032" spans="3:4" x14ac:dyDescent="0.2">
      <c r="C3032" s="11"/>
      <c r="D3032" s="11"/>
    </row>
    <row r="3033" spans="3:4" x14ac:dyDescent="0.2">
      <c r="C3033" s="11"/>
      <c r="D3033" s="11"/>
    </row>
    <row r="3034" spans="3:4" x14ac:dyDescent="0.2">
      <c r="C3034" s="11"/>
      <c r="D3034" s="11"/>
    </row>
    <row r="3035" spans="3:4" x14ac:dyDescent="0.2">
      <c r="C3035" s="11"/>
      <c r="D3035" s="11"/>
    </row>
    <row r="3036" spans="3:4" x14ac:dyDescent="0.2">
      <c r="C3036" s="11"/>
      <c r="D3036" s="11"/>
    </row>
    <row r="3037" spans="3:4" x14ac:dyDescent="0.2">
      <c r="C3037" s="11"/>
      <c r="D3037" s="11"/>
    </row>
    <row r="3038" spans="3:4" x14ac:dyDescent="0.2">
      <c r="C3038" s="11"/>
      <c r="D3038" s="11"/>
    </row>
    <row r="3039" spans="3:4" x14ac:dyDescent="0.2">
      <c r="C3039" s="11"/>
      <c r="D3039" s="11"/>
    </row>
    <row r="3040" spans="3:4" x14ac:dyDescent="0.2">
      <c r="C3040" s="11"/>
      <c r="D3040" s="11"/>
    </row>
    <row r="3041" spans="3:4" x14ac:dyDescent="0.2">
      <c r="C3041" s="11"/>
      <c r="D3041" s="11"/>
    </row>
    <row r="3042" spans="3:4" x14ac:dyDescent="0.2">
      <c r="C3042" s="11"/>
      <c r="D3042" s="11"/>
    </row>
    <row r="3043" spans="3:4" x14ac:dyDescent="0.2">
      <c r="C3043" s="11"/>
      <c r="D3043" s="11"/>
    </row>
    <row r="3044" spans="3:4" x14ac:dyDescent="0.2">
      <c r="C3044" s="11"/>
      <c r="D3044" s="11"/>
    </row>
    <row r="3045" spans="3:4" x14ac:dyDescent="0.2">
      <c r="C3045" s="11"/>
      <c r="D3045" s="11"/>
    </row>
    <row r="3046" spans="3:4" x14ac:dyDescent="0.2">
      <c r="C3046" s="11"/>
      <c r="D3046" s="11"/>
    </row>
    <row r="3047" spans="3:4" x14ac:dyDescent="0.2">
      <c r="C3047" s="11"/>
      <c r="D3047" s="11"/>
    </row>
    <row r="3048" spans="3:4" x14ac:dyDescent="0.2">
      <c r="C3048" s="11"/>
      <c r="D3048" s="11"/>
    </row>
    <row r="3049" spans="3:4" x14ac:dyDescent="0.2">
      <c r="C3049" s="11"/>
      <c r="D3049" s="11"/>
    </row>
    <row r="3050" spans="3:4" x14ac:dyDescent="0.2">
      <c r="C3050" s="11"/>
      <c r="D3050" s="11"/>
    </row>
    <row r="3051" spans="3:4" x14ac:dyDescent="0.2">
      <c r="C3051" s="11"/>
      <c r="D3051" s="11"/>
    </row>
    <row r="3052" spans="3:4" x14ac:dyDescent="0.2">
      <c r="C3052" s="11"/>
      <c r="D3052" s="11"/>
    </row>
    <row r="3053" spans="3:4" x14ac:dyDescent="0.2">
      <c r="C3053" s="11"/>
      <c r="D3053" s="11"/>
    </row>
    <row r="3054" spans="3:4" x14ac:dyDescent="0.2">
      <c r="C3054" s="11"/>
      <c r="D3054" s="11"/>
    </row>
    <row r="3055" spans="3:4" x14ac:dyDescent="0.2">
      <c r="C3055" s="11"/>
      <c r="D3055" s="11"/>
    </row>
    <row r="3056" spans="3:4" x14ac:dyDescent="0.2">
      <c r="C3056" s="11"/>
      <c r="D3056" s="11"/>
    </row>
    <row r="3057" spans="3:4" x14ac:dyDescent="0.2">
      <c r="C3057" s="11"/>
      <c r="D3057" s="11"/>
    </row>
    <row r="3058" spans="3:4" x14ac:dyDescent="0.2">
      <c r="C3058" s="11"/>
      <c r="D3058" s="11"/>
    </row>
    <row r="3059" spans="3:4" x14ac:dyDescent="0.2">
      <c r="C3059" s="11"/>
      <c r="D3059" s="11"/>
    </row>
    <row r="3060" spans="3:4" x14ac:dyDescent="0.2">
      <c r="C3060" s="11"/>
      <c r="D3060" s="11"/>
    </row>
    <row r="3061" spans="3:4" x14ac:dyDescent="0.2">
      <c r="C3061" s="11"/>
      <c r="D3061" s="11"/>
    </row>
    <row r="3062" spans="3:4" x14ac:dyDescent="0.2">
      <c r="C3062" s="11"/>
      <c r="D3062" s="11"/>
    </row>
    <row r="3063" spans="3:4" x14ac:dyDescent="0.2">
      <c r="C3063" s="11"/>
      <c r="D3063" s="11"/>
    </row>
    <row r="3064" spans="3:4" x14ac:dyDescent="0.2">
      <c r="C3064" s="11"/>
      <c r="D3064" s="11"/>
    </row>
    <row r="3065" spans="3:4" x14ac:dyDescent="0.2">
      <c r="C3065" s="11"/>
      <c r="D3065" s="11"/>
    </row>
    <row r="3066" spans="3:4" x14ac:dyDescent="0.2">
      <c r="C3066" s="11"/>
      <c r="D3066" s="11"/>
    </row>
    <row r="3067" spans="3:4" x14ac:dyDescent="0.2">
      <c r="C3067" s="11"/>
      <c r="D3067" s="11"/>
    </row>
    <row r="3068" spans="3:4" x14ac:dyDescent="0.2">
      <c r="C3068" s="11"/>
      <c r="D3068" s="11"/>
    </row>
    <row r="3069" spans="3:4" x14ac:dyDescent="0.2">
      <c r="C3069" s="11"/>
      <c r="D3069" s="11"/>
    </row>
    <row r="3070" spans="3:4" x14ac:dyDescent="0.2">
      <c r="C3070" s="11"/>
      <c r="D3070" s="11"/>
    </row>
    <row r="3071" spans="3:4" x14ac:dyDescent="0.2">
      <c r="C3071" s="11"/>
      <c r="D3071" s="11"/>
    </row>
    <row r="3072" spans="3:4" x14ac:dyDescent="0.2">
      <c r="C3072" s="11"/>
      <c r="D3072" s="11"/>
    </row>
    <row r="3073" spans="3:4" x14ac:dyDescent="0.2">
      <c r="C3073" s="11"/>
      <c r="D3073" s="11"/>
    </row>
    <row r="3074" spans="3:4" x14ac:dyDescent="0.2">
      <c r="C3074" s="11"/>
      <c r="D3074" s="11"/>
    </row>
    <row r="3075" spans="3:4" x14ac:dyDescent="0.2">
      <c r="C3075" s="11"/>
      <c r="D3075" s="11"/>
    </row>
    <row r="3076" spans="3:4" x14ac:dyDescent="0.2">
      <c r="C3076" s="11"/>
      <c r="D3076" s="11"/>
    </row>
    <row r="3077" spans="3:4" x14ac:dyDescent="0.2">
      <c r="C3077" s="11"/>
      <c r="D3077" s="11"/>
    </row>
    <row r="3078" spans="3:4" x14ac:dyDescent="0.2">
      <c r="C3078" s="11"/>
      <c r="D3078" s="11"/>
    </row>
    <row r="3079" spans="3:4" x14ac:dyDescent="0.2">
      <c r="C3079" s="11"/>
      <c r="D3079" s="11"/>
    </row>
    <row r="3080" spans="3:4" x14ac:dyDescent="0.2">
      <c r="C3080" s="11"/>
      <c r="D3080" s="11"/>
    </row>
    <row r="3081" spans="3:4" x14ac:dyDescent="0.2">
      <c r="C3081" s="11"/>
      <c r="D3081" s="11"/>
    </row>
    <row r="3082" spans="3:4" x14ac:dyDescent="0.2">
      <c r="C3082" s="11"/>
      <c r="D3082" s="11"/>
    </row>
    <row r="3083" spans="3:4" x14ac:dyDescent="0.2">
      <c r="C3083" s="11"/>
      <c r="D3083" s="11"/>
    </row>
    <row r="3084" spans="3:4" x14ac:dyDescent="0.2">
      <c r="C3084" s="11"/>
      <c r="D3084" s="11"/>
    </row>
    <row r="3085" spans="3:4" x14ac:dyDescent="0.2">
      <c r="C3085" s="11"/>
      <c r="D3085" s="11"/>
    </row>
    <row r="3086" spans="3:4" x14ac:dyDescent="0.2">
      <c r="C3086" s="11"/>
      <c r="D3086" s="11"/>
    </row>
    <row r="3087" spans="3:4" x14ac:dyDescent="0.2">
      <c r="C3087" s="11"/>
      <c r="D3087" s="11"/>
    </row>
    <row r="3088" spans="3:4" x14ac:dyDescent="0.2">
      <c r="C3088" s="11"/>
      <c r="D3088" s="11"/>
    </row>
    <row r="3089" spans="3:4" x14ac:dyDescent="0.2">
      <c r="C3089" s="11"/>
      <c r="D3089" s="11"/>
    </row>
    <row r="3090" spans="3:4" x14ac:dyDescent="0.2">
      <c r="C3090" s="11"/>
      <c r="D3090" s="11"/>
    </row>
    <row r="3091" spans="3:4" x14ac:dyDescent="0.2">
      <c r="C3091" s="11"/>
      <c r="D3091" s="11"/>
    </row>
    <row r="3092" spans="3:4" x14ac:dyDescent="0.2">
      <c r="C3092" s="11"/>
      <c r="D3092" s="11"/>
    </row>
    <row r="3093" spans="3:4" x14ac:dyDescent="0.2">
      <c r="C3093" s="11"/>
      <c r="D3093" s="11"/>
    </row>
    <row r="3094" spans="3:4" x14ac:dyDescent="0.2">
      <c r="C3094" s="11"/>
      <c r="D3094" s="11"/>
    </row>
    <row r="3095" spans="3:4" x14ac:dyDescent="0.2">
      <c r="C3095" s="11"/>
      <c r="D3095" s="11"/>
    </row>
    <row r="3096" spans="3:4" x14ac:dyDescent="0.2">
      <c r="C3096" s="11"/>
      <c r="D3096" s="11"/>
    </row>
    <row r="3097" spans="3:4" x14ac:dyDescent="0.2">
      <c r="C3097" s="11"/>
      <c r="D3097" s="11"/>
    </row>
    <row r="3098" spans="3:4" x14ac:dyDescent="0.2">
      <c r="C3098" s="11"/>
      <c r="D3098" s="11"/>
    </row>
    <row r="3099" spans="3:4" x14ac:dyDescent="0.2">
      <c r="C3099" s="11"/>
      <c r="D3099" s="11"/>
    </row>
    <row r="3100" spans="3:4" x14ac:dyDescent="0.2">
      <c r="C3100" s="11"/>
      <c r="D3100" s="11"/>
    </row>
    <row r="3101" spans="3:4" x14ac:dyDescent="0.2">
      <c r="C3101" s="11"/>
      <c r="D3101" s="11"/>
    </row>
    <row r="3102" spans="3:4" x14ac:dyDescent="0.2">
      <c r="C3102" s="11"/>
      <c r="D3102" s="11"/>
    </row>
    <row r="3103" spans="3:4" x14ac:dyDescent="0.2">
      <c r="C3103" s="11"/>
      <c r="D3103" s="11"/>
    </row>
    <row r="3104" spans="3:4" x14ac:dyDescent="0.2">
      <c r="C3104" s="11"/>
      <c r="D3104" s="11"/>
    </row>
    <row r="3105" spans="3:4" x14ac:dyDescent="0.2">
      <c r="C3105" s="11"/>
      <c r="D3105" s="11"/>
    </row>
    <row r="3106" spans="3:4" x14ac:dyDescent="0.2">
      <c r="C3106" s="11"/>
      <c r="D3106" s="11"/>
    </row>
    <row r="3107" spans="3:4" x14ac:dyDescent="0.2">
      <c r="C3107" s="11"/>
      <c r="D3107" s="11"/>
    </row>
    <row r="3108" spans="3:4" x14ac:dyDescent="0.2">
      <c r="C3108" s="11"/>
      <c r="D3108" s="11"/>
    </row>
    <row r="3109" spans="3:4" x14ac:dyDescent="0.2">
      <c r="C3109" s="11"/>
      <c r="D3109" s="11"/>
    </row>
    <row r="3110" spans="3:4" x14ac:dyDescent="0.2">
      <c r="C3110" s="11"/>
      <c r="D3110" s="11"/>
    </row>
    <row r="3111" spans="3:4" x14ac:dyDescent="0.2">
      <c r="C3111" s="11"/>
      <c r="D3111" s="11"/>
    </row>
    <row r="3112" spans="3:4" x14ac:dyDescent="0.2">
      <c r="C3112" s="11"/>
      <c r="D3112" s="11"/>
    </row>
    <row r="3113" spans="3:4" x14ac:dyDescent="0.2">
      <c r="C3113" s="11"/>
      <c r="D3113" s="11"/>
    </row>
    <row r="3114" spans="3:4" x14ac:dyDescent="0.2">
      <c r="C3114" s="11"/>
      <c r="D3114" s="11"/>
    </row>
    <row r="3115" spans="3:4" x14ac:dyDescent="0.2">
      <c r="C3115" s="11"/>
      <c r="D3115" s="11"/>
    </row>
    <row r="3116" spans="3:4" x14ac:dyDescent="0.2">
      <c r="C3116" s="11"/>
      <c r="D3116" s="11"/>
    </row>
    <row r="3117" spans="3:4" x14ac:dyDescent="0.2">
      <c r="C3117" s="11"/>
      <c r="D3117" s="11"/>
    </row>
    <row r="3118" spans="3:4" x14ac:dyDescent="0.2">
      <c r="C3118" s="11"/>
      <c r="D3118" s="11"/>
    </row>
    <row r="3119" spans="3:4" x14ac:dyDescent="0.2">
      <c r="C3119" s="11"/>
      <c r="D3119" s="11"/>
    </row>
    <row r="3120" spans="3:4" x14ac:dyDescent="0.2">
      <c r="C3120" s="11"/>
      <c r="D3120" s="11"/>
    </row>
    <row r="3121" spans="3:4" x14ac:dyDescent="0.2">
      <c r="C3121" s="11"/>
      <c r="D3121" s="11"/>
    </row>
    <row r="3122" spans="3:4" x14ac:dyDescent="0.2">
      <c r="C3122" s="11"/>
      <c r="D3122" s="11"/>
    </row>
    <row r="3123" spans="3:4" x14ac:dyDescent="0.2">
      <c r="C3123" s="11"/>
      <c r="D3123" s="11"/>
    </row>
    <row r="3124" spans="3:4" x14ac:dyDescent="0.2">
      <c r="C3124" s="11"/>
      <c r="D3124" s="11"/>
    </row>
    <row r="3125" spans="3:4" x14ac:dyDescent="0.2">
      <c r="C3125" s="11"/>
      <c r="D3125" s="11"/>
    </row>
    <row r="3126" spans="3:4" x14ac:dyDescent="0.2">
      <c r="C3126" s="11"/>
      <c r="D3126" s="11"/>
    </row>
    <row r="3127" spans="3:4" x14ac:dyDescent="0.2">
      <c r="C3127" s="11"/>
      <c r="D3127" s="11"/>
    </row>
    <row r="3128" spans="3:4" x14ac:dyDescent="0.2">
      <c r="C3128" s="11"/>
      <c r="D3128" s="11"/>
    </row>
    <row r="3129" spans="3:4" x14ac:dyDescent="0.2">
      <c r="C3129" s="11"/>
      <c r="D3129" s="11"/>
    </row>
    <row r="3130" spans="3:4" x14ac:dyDescent="0.2">
      <c r="C3130" s="11"/>
      <c r="D3130" s="11"/>
    </row>
    <row r="3131" spans="3:4" x14ac:dyDescent="0.2">
      <c r="C3131" s="11"/>
      <c r="D3131" s="11"/>
    </row>
    <row r="3132" spans="3:4" x14ac:dyDescent="0.2">
      <c r="C3132" s="11"/>
      <c r="D3132" s="11"/>
    </row>
    <row r="3133" spans="3:4" x14ac:dyDescent="0.2">
      <c r="C3133" s="11"/>
      <c r="D3133" s="11"/>
    </row>
    <row r="3134" spans="3:4" x14ac:dyDescent="0.2">
      <c r="C3134" s="11"/>
      <c r="D3134" s="11"/>
    </row>
    <row r="3135" spans="3:4" x14ac:dyDescent="0.2">
      <c r="C3135" s="11"/>
      <c r="D3135" s="11"/>
    </row>
    <row r="3136" spans="3:4" x14ac:dyDescent="0.2">
      <c r="C3136" s="11"/>
      <c r="D3136" s="11"/>
    </row>
    <row r="3137" spans="3:4" x14ac:dyDescent="0.2">
      <c r="C3137" s="11"/>
      <c r="D3137" s="11"/>
    </row>
    <row r="3138" spans="3:4" x14ac:dyDescent="0.2">
      <c r="C3138" s="11"/>
      <c r="D3138" s="11"/>
    </row>
    <row r="3139" spans="3:4" x14ac:dyDescent="0.2">
      <c r="C3139" s="11"/>
      <c r="D3139" s="11"/>
    </row>
    <row r="3140" spans="3:4" x14ac:dyDescent="0.2">
      <c r="C3140" s="11"/>
      <c r="D3140" s="11"/>
    </row>
    <row r="3141" spans="3:4" x14ac:dyDescent="0.2">
      <c r="C3141" s="11"/>
      <c r="D3141" s="11"/>
    </row>
    <row r="3142" spans="3:4" x14ac:dyDescent="0.2">
      <c r="C3142" s="11"/>
      <c r="D3142" s="11"/>
    </row>
    <row r="3143" spans="3:4" x14ac:dyDescent="0.2">
      <c r="C3143" s="11"/>
      <c r="D3143" s="11"/>
    </row>
    <row r="3144" spans="3:4" x14ac:dyDescent="0.2">
      <c r="C3144" s="11"/>
      <c r="D3144" s="11"/>
    </row>
    <row r="3145" spans="3:4" x14ac:dyDescent="0.2">
      <c r="C3145" s="11"/>
      <c r="D3145" s="11"/>
    </row>
    <row r="3146" spans="3:4" x14ac:dyDescent="0.2">
      <c r="C3146" s="11"/>
      <c r="D3146" s="11"/>
    </row>
    <row r="3147" spans="3:4" x14ac:dyDescent="0.2">
      <c r="C3147" s="11"/>
      <c r="D3147" s="11"/>
    </row>
    <row r="3148" spans="3:4" x14ac:dyDescent="0.2">
      <c r="C3148" s="11"/>
      <c r="D3148" s="11"/>
    </row>
    <row r="3149" spans="3:4" x14ac:dyDescent="0.2">
      <c r="C3149" s="11"/>
      <c r="D3149" s="11"/>
    </row>
    <row r="3150" spans="3:4" x14ac:dyDescent="0.2">
      <c r="C3150" s="11"/>
      <c r="D3150" s="11"/>
    </row>
    <row r="3151" spans="3:4" x14ac:dyDescent="0.2">
      <c r="C3151" s="11"/>
      <c r="D3151" s="11"/>
    </row>
    <row r="3152" spans="3:4" x14ac:dyDescent="0.2">
      <c r="C3152" s="11"/>
      <c r="D3152" s="11"/>
    </row>
    <row r="3153" spans="3:4" x14ac:dyDescent="0.2">
      <c r="C3153" s="11"/>
      <c r="D3153" s="11"/>
    </row>
    <row r="3154" spans="3:4" x14ac:dyDescent="0.2">
      <c r="C3154" s="11"/>
      <c r="D3154" s="11"/>
    </row>
    <row r="3155" spans="3:4" x14ac:dyDescent="0.2">
      <c r="C3155" s="11"/>
      <c r="D3155" s="11"/>
    </row>
    <row r="3156" spans="3:4" x14ac:dyDescent="0.2">
      <c r="C3156" s="11"/>
      <c r="D3156" s="11"/>
    </row>
    <row r="3157" spans="3:4" x14ac:dyDescent="0.2">
      <c r="C3157" s="11"/>
      <c r="D3157" s="11"/>
    </row>
    <row r="3158" spans="3:4" x14ac:dyDescent="0.2">
      <c r="C3158" s="11"/>
      <c r="D3158" s="11"/>
    </row>
    <row r="3159" spans="3:4" x14ac:dyDescent="0.2">
      <c r="C3159" s="11"/>
      <c r="D3159" s="11"/>
    </row>
    <row r="3160" spans="3:4" x14ac:dyDescent="0.2">
      <c r="C3160" s="11"/>
      <c r="D3160" s="11"/>
    </row>
    <row r="3161" spans="3:4" x14ac:dyDescent="0.2">
      <c r="C3161" s="11"/>
      <c r="D3161" s="11"/>
    </row>
    <row r="3162" spans="3:4" x14ac:dyDescent="0.2">
      <c r="C3162" s="11"/>
      <c r="D3162" s="11"/>
    </row>
    <row r="3163" spans="3:4" x14ac:dyDescent="0.2">
      <c r="C3163" s="11"/>
      <c r="D3163" s="11"/>
    </row>
    <row r="3164" spans="3:4" x14ac:dyDescent="0.2">
      <c r="C3164" s="11"/>
      <c r="D3164" s="11"/>
    </row>
    <row r="3165" spans="3:4" x14ac:dyDescent="0.2">
      <c r="C3165" s="11"/>
      <c r="D3165" s="11"/>
    </row>
    <row r="3166" spans="3:4" x14ac:dyDescent="0.2">
      <c r="C3166" s="11"/>
      <c r="D3166" s="11"/>
    </row>
    <row r="3167" spans="3:4" x14ac:dyDescent="0.2">
      <c r="C3167" s="11"/>
      <c r="D3167" s="11"/>
    </row>
    <row r="3168" spans="3:4" x14ac:dyDescent="0.2">
      <c r="C3168" s="11"/>
      <c r="D3168" s="11"/>
    </row>
    <row r="3169" spans="3:4" x14ac:dyDescent="0.2">
      <c r="C3169" s="11"/>
      <c r="D3169" s="11"/>
    </row>
    <row r="3170" spans="3:4" x14ac:dyDescent="0.2">
      <c r="C3170" s="11"/>
      <c r="D3170" s="11"/>
    </row>
    <row r="3171" spans="3:4" x14ac:dyDescent="0.2">
      <c r="C3171" s="11"/>
      <c r="D3171" s="11"/>
    </row>
    <row r="3172" spans="3:4" x14ac:dyDescent="0.2">
      <c r="C3172" s="11"/>
      <c r="D3172" s="11"/>
    </row>
    <row r="3173" spans="3:4" x14ac:dyDescent="0.2">
      <c r="C3173" s="11"/>
      <c r="D3173" s="11"/>
    </row>
    <row r="3174" spans="3:4" x14ac:dyDescent="0.2">
      <c r="C3174" s="11"/>
      <c r="D3174" s="11"/>
    </row>
    <row r="3175" spans="3:4" x14ac:dyDescent="0.2">
      <c r="C3175" s="11"/>
      <c r="D3175" s="11"/>
    </row>
    <row r="3176" spans="3:4" x14ac:dyDescent="0.2">
      <c r="C3176" s="11"/>
      <c r="D3176" s="11"/>
    </row>
    <row r="3177" spans="3:4" x14ac:dyDescent="0.2">
      <c r="C3177" s="11"/>
      <c r="D3177" s="11"/>
    </row>
    <row r="3178" spans="3:4" x14ac:dyDescent="0.2">
      <c r="C3178" s="11"/>
      <c r="D3178" s="11"/>
    </row>
    <row r="3179" spans="3:4" x14ac:dyDescent="0.2">
      <c r="C3179" s="11"/>
      <c r="D3179" s="11"/>
    </row>
    <row r="3180" spans="3:4" x14ac:dyDescent="0.2">
      <c r="C3180" s="11"/>
      <c r="D3180" s="11"/>
    </row>
    <row r="3181" spans="3:4" x14ac:dyDescent="0.2">
      <c r="C3181" s="11"/>
      <c r="D3181" s="11"/>
    </row>
    <row r="3182" spans="3:4" x14ac:dyDescent="0.2">
      <c r="C3182" s="11"/>
      <c r="D3182" s="11"/>
    </row>
    <row r="3183" spans="3:4" x14ac:dyDescent="0.2">
      <c r="C3183" s="11"/>
      <c r="D3183" s="11"/>
    </row>
    <row r="3184" spans="3:4" x14ac:dyDescent="0.2">
      <c r="C3184" s="11"/>
      <c r="D3184" s="11"/>
    </row>
    <row r="3185" spans="3:4" x14ac:dyDescent="0.2">
      <c r="C3185" s="11"/>
      <c r="D3185" s="11"/>
    </row>
    <row r="3186" spans="3:4" x14ac:dyDescent="0.2">
      <c r="C3186" s="11"/>
      <c r="D3186" s="11"/>
    </row>
    <row r="3187" spans="3:4" x14ac:dyDescent="0.2">
      <c r="C3187" s="11"/>
      <c r="D3187" s="11"/>
    </row>
    <row r="3188" spans="3:4" x14ac:dyDescent="0.2">
      <c r="C3188" s="11"/>
      <c r="D3188" s="11"/>
    </row>
    <row r="3189" spans="3:4" x14ac:dyDescent="0.2">
      <c r="C3189" s="11"/>
      <c r="D3189" s="11"/>
    </row>
    <row r="3190" spans="3:4" x14ac:dyDescent="0.2">
      <c r="C3190" s="11"/>
      <c r="D3190" s="11"/>
    </row>
    <row r="3191" spans="3:4" x14ac:dyDescent="0.2">
      <c r="C3191" s="11"/>
      <c r="D3191" s="11"/>
    </row>
    <row r="3192" spans="3:4" x14ac:dyDescent="0.2">
      <c r="C3192" s="11"/>
      <c r="D3192" s="11"/>
    </row>
    <row r="3193" spans="3:4" x14ac:dyDescent="0.2">
      <c r="C3193" s="11"/>
      <c r="D3193" s="11"/>
    </row>
    <row r="3194" spans="3:4" x14ac:dyDescent="0.2">
      <c r="C3194" s="11"/>
      <c r="D3194" s="11"/>
    </row>
    <row r="3195" spans="3:4" x14ac:dyDescent="0.2">
      <c r="C3195" s="11"/>
      <c r="D3195" s="11"/>
    </row>
    <row r="3196" spans="3:4" x14ac:dyDescent="0.2">
      <c r="C3196" s="11"/>
      <c r="D3196" s="11"/>
    </row>
    <row r="3197" spans="3:4" x14ac:dyDescent="0.2">
      <c r="C3197" s="11"/>
      <c r="D3197" s="11"/>
    </row>
    <row r="3198" spans="3:4" x14ac:dyDescent="0.2">
      <c r="C3198" s="11"/>
      <c r="D3198" s="11"/>
    </row>
    <row r="3199" spans="3:4" x14ac:dyDescent="0.2">
      <c r="C3199" s="11"/>
      <c r="D3199" s="11"/>
    </row>
    <row r="3200" spans="3:4" x14ac:dyDescent="0.2">
      <c r="C3200" s="11"/>
      <c r="D3200" s="11"/>
    </row>
    <row r="3201" spans="3:4" x14ac:dyDescent="0.2">
      <c r="C3201" s="11"/>
      <c r="D3201" s="11"/>
    </row>
    <row r="3202" spans="3:4" x14ac:dyDescent="0.2">
      <c r="C3202" s="11"/>
      <c r="D3202" s="11"/>
    </row>
    <row r="3203" spans="3:4" x14ac:dyDescent="0.2">
      <c r="C3203" s="11"/>
      <c r="D3203" s="11"/>
    </row>
    <row r="3204" spans="3:4" x14ac:dyDescent="0.2">
      <c r="C3204" s="11"/>
      <c r="D3204" s="11"/>
    </row>
    <row r="3205" spans="3:4" x14ac:dyDescent="0.2">
      <c r="C3205" s="11"/>
      <c r="D3205" s="11"/>
    </row>
    <row r="3206" spans="3:4" x14ac:dyDescent="0.2">
      <c r="C3206" s="11"/>
      <c r="D3206" s="11"/>
    </row>
    <row r="3207" spans="3:4" x14ac:dyDescent="0.2">
      <c r="C3207" s="11"/>
      <c r="D3207" s="11"/>
    </row>
    <row r="3208" spans="3:4" x14ac:dyDescent="0.2">
      <c r="C3208" s="11"/>
      <c r="D3208" s="11"/>
    </row>
    <row r="3209" spans="3:4" x14ac:dyDescent="0.2">
      <c r="C3209" s="11"/>
      <c r="D3209" s="11"/>
    </row>
    <row r="3210" spans="3:4" x14ac:dyDescent="0.2">
      <c r="C3210" s="11"/>
      <c r="D3210" s="11"/>
    </row>
    <row r="3211" spans="3:4" x14ac:dyDescent="0.2">
      <c r="C3211" s="11"/>
      <c r="D3211" s="11"/>
    </row>
    <row r="3212" spans="3:4" x14ac:dyDescent="0.2">
      <c r="C3212" s="11"/>
      <c r="D3212" s="11"/>
    </row>
    <row r="3213" spans="3:4" x14ac:dyDescent="0.2">
      <c r="C3213" s="11"/>
      <c r="D3213" s="11"/>
    </row>
    <row r="3214" spans="3:4" x14ac:dyDescent="0.2">
      <c r="C3214" s="11"/>
      <c r="D3214" s="11"/>
    </row>
    <row r="3215" spans="3:4" x14ac:dyDescent="0.2">
      <c r="C3215" s="11"/>
      <c r="D3215" s="11"/>
    </row>
    <row r="3216" spans="3:4" x14ac:dyDescent="0.2">
      <c r="C3216" s="11"/>
      <c r="D3216" s="11"/>
    </row>
    <row r="3217" spans="3:4" x14ac:dyDescent="0.2">
      <c r="C3217" s="11"/>
      <c r="D3217" s="11"/>
    </row>
    <row r="3218" spans="3:4" x14ac:dyDescent="0.2">
      <c r="C3218" s="11"/>
      <c r="D3218" s="11"/>
    </row>
    <row r="3219" spans="3:4" x14ac:dyDescent="0.2">
      <c r="C3219" s="11"/>
      <c r="D3219" s="11"/>
    </row>
    <row r="3220" spans="3:4" x14ac:dyDescent="0.2">
      <c r="C3220" s="11"/>
      <c r="D3220" s="11"/>
    </row>
    <row r="3221" spans="3:4" x14ac:dyDescent="0.2">
      <c r="C3221" s="11"/>
      <c r="D3221" s="11"/>
    </row>
    <row r="3222" spans="3:4" x14ac:dyDescent="0.2">
      <c r="C3222" s="11"/>
      <c r="D3222" s="11"/>
    </row>
    <row r="3223" spans="3:4" x14ac:dyDescent="0.2">
      <c r="C3223" s="11"/>
      <c r="D3223" s="11"/>
    </row>
    <row r="3224" spans="3:4" x14ac:dyDescent="0.2">
      <c r="C3224" s="11"/>
      <c r="D3224" s="11"/>
    </row>
    <row r="3225" spans="3:4" x14ac:dyDescent="0.2">
      <c r="C3225" s="11"/>
      <c r="D3225" s="11"/>
    </row>
    <row r="3226" spans="3:4" x14ac:dyDescent="0.2">
      <c r="C3226" s="11"/>
      <c r="D3226" s="11"/>
    </row>
    <row r="3227" spans="3:4" x14ac:dyDescent="0.2">
      <c r="C3227" s="11"/>
      <c r="D3227" s="11"/>
    </row>
    <row r="3228" spans="3:4" x14ac:dyDescent="0.2">
      <c r="C3228" s="11"/>
      <c r="D3228" s="11"/>
    </row>
    <row r="3229" spans="3:4" x14ac:dyDescent="0.2">
      <c r="C3229" s="11"/>
      <c r="D3229" s="11"/>
    </row>
    <row r="3230" spans="3:4" x14ac:dyDescent="0.2">
      <c r="C3230" s="11"/>
      <c r="D3230" s="11"/>
    </row>
    <row r="3231" spans="3:4" x14ac:dyDescent="0.2">
      <c r="C3231" s="11"/>
      <c r="D3231" s="11"/>
    </row>
    <row r="3232" spans="3:4" x14ac:dyDescent="0.2">
      <c r="C3232" s="11"/>
      <c r="D3232" s="11"/>
    </row>
    <row r="3233" spans="3:4" x14ac:dyDescent="0.2">
      <c r="C3233" s="11"/>
      <c r="D3233" s="11"/>
    </row>
    <row r="3234" spans="3:4" x14ac:dyDescent="0.2">
      <c r="C3234" s="11"/>
      <c r="D3234" s="11"/>
    </row>
    <row r="3235" spans="3:4" x14ac:dyDescent="0.2">
      <c r="C3235" s="11"/>
      <c r="D3235" s="11"/>
    </row>
    <row r="3236" spans="3:4" x14ac:dyDescent="0.2">
      <c r="C3236" s="11"/>
      <c r="D3236" s="11"/>
    </row>
    <row r="3237" spans="3:4" x14ac:dyDescent="0.2">
      <c r="C3237" s="11"/>
      <c r="D3237" s="11"/>
    </row>
    <row r="3238" spans="3:4" x14ac:dyDescent="0.2">
      <c r="C3238" s="11"/>
      <c r="D3238" s="11"/>
    </row>
    <row r="3239" spans="3:4" x14ac:dyDescent="0.2">
      <c r="C3239" s="11"/>
      <c r="D3239" s="11"/>
    </row>
    <row r="3240" spans="3:4" x14ac:dyDescent="0.2">
      <c r="C3240" s="11"/>
      <c r="D3240" s="11"/>
    </row>
    <row r="3241" spans="3:4" x14ac:dyDescent="0.2">
      <c r="C3241" s="11"/>
      <c r="D3241" s="11"/>
    </row>
    <row r="3242" spans="3:4" x14ac:dyDescent="0.2">
      <c r="C3242" s="11"/>
      <c r="D3242" s="11"/>
    </row>
    <row r="3243" spans="3:4" x14ac:dyDescent="0.2">
      <c r="C3243" s="11"/>
      <c r="D3243" s="11"/>
    </row>
    <row r="3244" spans="3:4" x14ac:dyDescent="0.2">
      <c r="C3244" s="11"/>
      <c r="D3244" s="11"/>
    </row>
    <row r="3245" spans="3:4" x14ac:dyDescent="0.2">
      <c r="C3245" s="11"/>
      <c r="D3245" s="11"/>
    </row>
    <row r="3246" spans="3:4" x14ac:dyDescent="0.2">
      <c r="C3246" s="11"/>
      <c r="D3246" s="11"/>
    </row>
    <row r="3247" spans="3:4" x14ac:dyDescent="0.2">
      <c r="C3247" s="11"/>
      <c r="D3247" s="11"/>
    </row>
    <row r="3248" spans="3:4" x14ac:dyDescent="0.2">
      <c r="C3248" s="11"/>
      <c r="D3248" s="11"/>
    </row>
    <row r="3249" spans="3:4" x14ac:dyDescent="0.2">
      <c r="C3249" s="11"/>
      <c r="D3249" s="11"/>
    </row>
    <row r="3250" spans="3:4" x14ac:dyDescent="0.2">
      <c r="C3250" s="11"/>
      <c r="D3250" s="11"/>
    </row>
    <row r="3251" spans="3:4" x14ac:dyDescent="0.2">
      <c r="C3251" s="11"/>
      <c r="D3251" s="11"/>
    </row>
    <row r="3252" spans="3:4" x14ac:dyDescent="0.2">
      <c r="C3252" s="11"/>
      <c r="D3252" s="11"/>
    </row>
    <row r="3253" spans="3:4" x14ac:dyDescent="0.2">
      <c r="C3253" s="11"/>
      <c r="D3253" s="11"/>
    </row>
    <row r="3254" spans="3:4" x14ac:dyDescent="0.2">
      <c r="C3254" s="11"/>
      <c r="D3254" s="11"/>
    </row>
    <row r="3255" spans="3:4" x14ac:dyDescent="0.2">
      <c r="C3255" s="11"/>
      <c r="D3255" s="11"/>
    </row>
    <row r="3256" spans="3:4" x14ac:dyDescent="0.2">
      <c r="C3256" s="11"/>
      <c r="D3256" s="11"/>
    </row>
    <row r="3257" spans="3:4" x14ac:dyDescent="0.2">
      <c r="C3257" s="11"/>
      <c r="D3257" s="11"/>
    </row>
    <row r="3258" spans="3:4" x14ac:dyDescent="0.2">
      <c r="C3258" s="11"/>
      <c r="D3258" s="11"/>
    </row>
    <row r="3259" spans="3:4" x14ac:dyDescent="0.2">
      <c r="C3259" s="11"/>
      <c r="D3259" s="11"/>
    </row>
    <row r="3260" spans="3:4" x14ac:dyDescent="0.2">
      <c r="C3260" s="11"/>
      <c r="D3260" s="11"/>
    </row>
    <row r="3261" spans="3:4" x14ac:dyDescent="0.2">
      <c r="C3261" s="11"/>
      <c r="D3261" s="11"/>
    </row>
    <row r="3262" spans="3:4" x14ac:dyDescent="0.2">
      <c r="C3262" s="11"/>
      <c r="D3262" s="11"/>
    </row>
    <row r="3263" spans="3:4" x14ac:dyDescent="0.2">
      <c r="C3263" s="11"/>
      <c r="D3263" s="11"/>
    </row>
    <row r="3264" spans="3:4" x14ac:dyDescent="0.2">
      <c r="C3264" s="11"/>
      <c r="D3264" s="11"/>
    </row>
    <row r="3265" spans="3:4" x14ac:dyDescent="0.2">
      <c r="C3265" s="11"/>
      <c r="D3265" s="11"/>
    </row>
    <row r="3266" spans="3:4" x14ac:dyDescent="0.2">
      <c r="C3266" s="11"/>
      <c r="D3266" s="11"/>
    </row>
    <row r="3267" spans="3:4" x14ac:dyDescent="0.2">
      <c r="C3267" s="11"/>
      <c r="D3267" s="11"/>
    </row>
    <row r="3268" spans="3:4" x14ac:dyDescent="0.2">
      <c r="C3268" s="11"/>
      <c r="D3268" s="11"/>
    </row>
    <row r="3269" spans="3:4" x14ac:dyDescent="0.2">
      <c r="C3269" s="11"/>
      <c r="D3269" s="11"/>
    </row>
    <row r="3270" spans="3:4" x14ac:dyDescent="0.2">
      <c r="C3270" s="11"/>
      <c r="D3270" s="11"/>
    </row>
    <row r="3271" spans="3:4" x14ac:dyDescent="0.2">
      <c r="C3271" s="11"/>
      <c r="D3271" s="11"/>
    </row>
    <row r="3272" spans="3:4" x14ac:dyDescent="0.2">
      <c r="C3272" s="11"/>
      <c r="D3272" s="11"/>
    </row>
    <row r="3273" spans="3:4" x14ac:dyDescent="0.2">
      <c r="C3273" s="11"/>
      <c r="D3273" s="11"/>
    </row>
    <row r="3274" spans="3:4" x14ac:dyDescent="0.2">
      <c r="C3274" s="11"/>
      <c r="D3274" s="11"/>
    </row>
    <row r="3275" spans="3:4" x14ac:dyDescent="0.2">
      <c r="C3275" s="11"/>
      <c r="D3275" s="11"/>
    </row>
    <row r="3276" spans="3:4" x14ac:dyDescent="0.2">
      <c r="C3276" s="11"/>
      <c r="D3276" s="11"/>
    </row>
    <row r="3277" spans="3:4" x14ac:dyDescent="0.2">
      <c r="C3277" s="11"/>
      <c r="D3277" s="11"/>
    </row>
    <row r="3278" spans="3:4" x14ac:dyDescent="0.2">
      <c r="C3278" s="11"/>
      <c r="D3278" s="11"/>
    </row>
    <row r="3279" spans="3:4" x14ac:dyDescent="0.2">
      <c r="C3279" s="11"/>
      <c r="D3279" s="11"/>
    </row>
    <row r="3280" spans="3:4" x14ac:dyDescent="0.2">
      <c r="C3280" s="11"/>
      <c r="D3280" s="11"/>
    </row>
    <row r="3281" spans="3:4" x14ac:dyDescent="0.2">
      <c r="C3281" s="11"/>
      <c r="D3281" s="11"/>
    </row>
    <row r="3282" spans="3:4" x14ac:dyDescent="0.2">
      <c r="C3282" s="11"/>
      <c r="D3282" s="11"/>
    </row>
    <row r="3283" spans="3:4" x14ac:dyDescent="0.2">
      <c r="C3283" s="11"/>
      <c r="D3283" s="11"/>
    </row>
    <row r="3284" spans="3:4" x14ac:dyDescent="0.2">
      <c r="C3284" s="11"/>
      <c r="D3284" s="11"/>
    </row>
    <row r="3285" spans="3:4" x14ac:dyDescent="0.2">
      <c r="C3285" s="11"/>
      <c r="D3285" s="11"/>
    </row>
    <row r="3286" spans="3:4" x14ac:dyDescent="0.2">
      <c r="C3286" s="11"/>
      <c r="D3286" s="11"/>
    </row>
    <row r="3287" spans="3:4" x14ac:dyDescent="0.2">
      <c r="C3287" s="11"/>
      <c r="D3287" s="11"/>
    </row>
    <row r="3288" spans="3:4" x14ac:dyDescent="0.2">
      <c r="C3288" s="11"/>
      <c r="D3288" s="11"/>
    </row>
    <row r="3289" spans="3:4" x14ac:dyDescent="0.2">
      <c r="C3289" s="11"/>
      <c r="D3289" s="11"/>
    </row>
    <row r="3290" spans="3:4" x14ac:dyDescent="0.2">
      <c r="C3290" s="11"/>
      <c r="D3290" s="11"/>
    </row>
    <row r="3291" spans="3:4" x14ac:dyDescent="0.2">
      <c r="C3291" s="11"/>
      <c r="D3291" s="11"/>
    </row>
    <row r="3292" spans="3:4" x14ac:dyDescent="0.2">
      <c r="C3292" s="11"/>
      <c r="D3292" s="11"/>
    </row>
    <row r="3293" spans="3:4" x14ac:dyDescent="0.2">
      <c r="C3293" s="11"/>
      <c r="D3293" s="11"/>
    </row>
    <row r="3294" spans="3:4" x14ac:dyDescent="0.2">
      <c r="C3294" s="11"/>
      <c r="D3294" s="11"/>
    </row>
    <row r="3295" spans="3:4" x14ac:dyDescent="0.2">
      <c r="C3295" s="11"/>
      <c r="D3295" s="11"/>
    </row>
    <row r="3296" spans="3:4" x14ac:dyDescent="0.2">
      <c r="C3296" s="11"/>
      <c r="D3296" s="11"/>
    </row>
    <row r="3297" spans="3:4" x14ac:dyDescent="0.2">
      <c r="C3297" s="11"/>
      <c r="D3297" s="11"/>
    </row>
    <row r="3298" spans="3:4" x14ac:dyDescent="0.2">
      <c r="C3298" s="11"/>
      <c r="D3298" s="11"/>
    </row>
    <row r="3299" spans="3:4" x14ac:dyDescent="0.2">
      <c r="C3299" s="11"/>
      <c r="D3299" s="11"/>
    </row>
    <row r="3300" spans="3:4" x14ac:dyDescent="0.2">
      <c r="C3300" s="11"/>
      <c r="D3300" s="11"/>
    </row>
    <row r="3301" spans="3:4" x14ac:dyDescent="0.2">
      <c r="C3301" s="11"/>
      <c r="D3301" s="11"/>
    </row>
    <row r="3302" spans="3:4" x14ac:dyDescent="0.2">
      <c r="C3302" s="11"/>
      <c r="D3302" s="11"/>
    </row>
    <row r="3303" spans="3:4" x14ac:dyDescent="0.2">
      <c r="C3303" s="11"/>
      <c r="D3303" s="11"/>
    </row>
    <row r="3304" spans="3:4" x14ac:dyDescent="0.2">
      <c r="C3304" s="11"/>
      <c r="D3304" s="11"/>
    </row>
    <row r="3305" spans="3:4" x14ac:dyDescent="0.2">
      <c r="C3305" s="11"/>
      <c r="D3305" s="11"/>
    </row>
    <row r="3306" spans="3:4" x14ac:dyDescent="0.2">
      <c r="C3306" s="11"/>
      <c r="D3306" s="11"/>
    </row>
    <row r="3307" spans="3:4" x14ac:dyDescent="0.2">
      <c r="C3307" s="11"/>
      <c r="D3307" s="11"/>
    </row>
    <row r="3308" spans="3:4" x14ac:dyDescent="0.2">
      <c r="C3308" s="11"/>
      <c r="D3308" s="11"/>
    </row>
    <row r="3309" spans="3:4" x14ac:dyDescent="0.2">
      <c r="C3309" s="11"/>
      <c r="D3309" s="11"/>
    </row>
    <row r="3310" spans="3:4" x14ac:dyDescent="0.2">
      <c r="C3310" s="11"/>
      <c r="D3310" s="11"/>
    </row>
    <row r="3311" spans="3:4" x14ac:dyDescent="0.2">
      <c r="C3311" s="11"/>
      <c r="D3311" s="11"/>
    </row>
    <row r="3312" spans="3:4" x14ac:dyDescent="0.2">
      <c r="C3312" s="11"/>
      <c r="D3312" s="11"/>
    </row>
    <row r="3313" spans="3:4" x14ac:dyDescent="0.2">
      <c r="C3313" s="11"/>
      <c r="D3313" s="11"/>
    </row>
    <row r="3314" spans="3:4" x14ac:dyDescent="0.2">
      <c r="C3314" s="11"/>
      <c r="D3314" s="11"/>
    </row>
    <row r="3315" spans="3:4" x14ac:dyDescent="0.2">
      <c r="C3315" s="11"/>
      <c r="D3315" s="11"/>
    </row>
    <row r="3316" spans="3:4" x14ac:dyDescent="0.2">
      <c r="C3316" s="11"/>
      <c r="D3316" s="11"/>
    </row>
    <row r="3317" spans="3:4" x14ac:dyDescent="0.2">
      <c r="C3317" s="11"/>
      <c r="D3317" s="11"/>
    </row>
    <row r="3318" spans="3:4" x14ac:dyDescent="0.2">
      <c r="C3318" s="11"/>
      <c r="D3318" s="11"/>
    </row>
    <row r="3319" spans="3:4" x14ac:dyDescent="0.2">
      <c r="C3319" s="11"/>
      <c r="D3319" s="11"/>
    </row>
    <row r="3320" spans="3:4" x14ac:dyDescent="0.2">
      <c r="C3320" s="11"/>
      <c r="D3320" s="11"/>
    </row>
    <row r="3321" spans="3:4" x14ac:dyDescent="0.2">
      <c r="C3321" s="11"/>
      <c r="D3321" s="11"/>
    </row>
    <row r="3322" spans="3:4" x14ac:dyDescent="0.2">
      <c r="C3322" s="11"/>
      <c r="D3322" s="11"/>
    </row>
    <row r="3323" spans="3:4" x14ac:dyDescent="0.2">
      <c r="C3323" s="11"/>
      <c r="D3323" s="11"/>
    </row>
    <row r="3324" spans="3:4" x14ac:dyDescent="0.2">
      <c r="C3324" s="11"/>
      <c r="D3324" s="11"/>
    </row>
    <row r="3325" spans="3:4" x14ac:dyDescent="0.2">
      <c r="C3325" s="11"/>
      <c r="D3325" s="11"/>
    </row>
    <row r="3326" spans="3:4" x14ac:dyDescent="0.2">
      <c r="C3326" s="11"/>
      <c r="D3326" s="11"/>
    </row>
    <row r="3327" spans="3:4" x14ac:dyDescent="0.2">
      <c r="C3327" s="11"/>
      <c r="D3327" s="11"/>
    </row>
    <row r="3328" spans="3:4" x14ac:dyDescent="0.2">
      <c r="C3328" s="11"/>
      <c r="D3328" s="11"/>
    </row>
    <row r="3329" spans="3:4" x14ac:dyDescent="0.2">
      <c r="C3329" s="11"/>
      <c r="D3329" s="11"/>
    </row>
    <row r="3330" spans="3:4" x14ac:dyDescent="0.2">
      <c r="C3330" s="11"/>
      <c r="D3330" s="11"/>
    </row>
    <row r="3331" spans="3:4" x14ac:dyDescent="0.2">
      <c r="C3331" s="11"/>
      <c r="D3331" s="11"/>
    </row>
    <row r="3332" spans="3:4" x14ac:dyDescent="0.2">
      <c r="C3332" s="11"/>
      <c r="D3332" s="11"/>
    </row>
    <row r="3333" spans="3:4" x14ac:dyDescent="0.2">
      <c r="C3333" s="11"/>
      <c r="D3333" s="11"/>
    </row>
    <row r="3334" spans="3:4" x14ac:dyDescent="0.2">
      <c r="C3334" s="11"/>
      <c r="D3334" s="11"/>
    </row>
    <row r="3335" spans="3:4" x14ac:dyDescent="0.2">
      <c r="C3335" s="11"/>
      <c r="D3335" s="11"/>
    </row>
    <row r="3336" spans="3:4" x14ac:dyDescent="0.2">
      <c r="C3336" s="11"/>
      <c r="D3336" s="11"/>
    </row>
    <row r="3337" spans="3:4" x14ac:dyDescent="0.2">
      <c r="C3337" s="11"/>
      <c r="D3337" s="11"/>
    </row>
    <row r="3338" spans="3:4" x14ac:dyDescent="0.2">
      <c r="C3338" s="11"/>
      <c r="D3338" s="11"/>
    </row>
    <row r="3339" spans="3:4" x14ac:dyDescent="0.2">
      <c r="C3339" s="11"/>
      <c r="D3339" s="11"/>
    </row>
    <row r="3340" spans="3:4" x14ac:dyDescent="0.2">
      <c r="C3340" s="11"/>
      <c r="D3340" s="11"/>
    </row>
    <row r="3341" spans="3:4" x14ac:dyDescent="0.2">
      <c r="C3341" s="11"/>
      <c r="D3341" s="11"/>
    </row>
    <row r="3342" spans="3:4" x14ac:dyDescent="0.2">
      <c r="C3342" s="11"/>
      <c r="D3342" s="11"/>
    </row>
    <row r="3343" spans="3:4" x14ac:dyDescent="0.2">
      <c r="C3343" s="11"/>
      <c r="D3343" s="11"/>
    </row>
    <row r="3344" spans="3:4" x14ac:dyDescent="0.2">
      <c r="C3344" s="11"/>
      <c r="D3344" s="11"/>
    </row>
    <row r="3345" spans="3:4" x14ac:dyDescent="0.2">
      <c r="C3345" s="11"/>
      <c r="D3345" s="11"/>
    </row>
    <row r="3346" spans="3:4" x14ac:dyDescent="0.2">
      <c r="C3346" s="11"/>
      <c r="D3346" s="11"/>
    </row>
    <row r="3347" spans="3:4" x14ac:dyDescent="0.2">
      <c r="C3347" s="11"/>
      <c r="D3347" s="11"/>
    </row>
    <row r="3348" spans="3:4" x14ac:dyDescent="0.2">
      <c r="C3348" s="11"/>
      <c r="D3348" s="11"/>
    </row>
    <row r="3349" spans="3:4" x14ac:dyDescent="0.2">
      <c r="C3349" s="11"/>
      <c r="D3349" s="11"/>
    </row>
    <row r="3350" spans="3:4" x14ac:dyDescent="0.2">
      <c r="C3350" s="11"/>
      <c r="D3350" s="11"/>
    </row>
    <row r="3351" spans="3:4" x14ac:dyDescent="0.2">
      <c r="C3351" s="11"/>
      <c r="D3351" s="11"/>
    </row>
    <row r="3352" spans="3:4" x14ac:dyDescent="0.2">
      <c r="C3352" s="11"/>
      <c r="D3352" s="11"/>
    </row>
    <row r="3353" spans="3:4" x14ac:dyDescent="0.2">
      <c r="C3353" s="11"/>
      <c r="D3353" s="11"/>
    </row>
    <row r="3354" spans="3:4" x14ac:dyDescent="0.2">
      <c r="C3354" s="11"/>
      <c r="D3354" s="11"/>
    </row>
    <row r="3355" spans="3:4" x14ac:dyDescent="0.2">
      <c r="C3355" s="11"/>
      <c r="D3355" s="11"/>
    </row>
    <row r="3356" spans="3:4" x14ac:dyDescent="0.2">
      <c r="C3356" s="11"/>
      <c r="D3356" s="11"/>
    </row>
    <row r="3357" spans="3:4" x14ac:dyDescent="0.2">
      <c r="C3357" s="11"/>
      <c r="D3357" s="11"/>
    </row>
    <row r="3358" spans="3:4" x14ac:dyDescent="0.2">
      <c r="C3358" s="11"/>
      <c r="D3358" s="11"/>
    </row>
    <row r="3359" spans="3:4" x14ac:dyDescent="0.2">
      <c r="C3359" s="11"/>
      <c r="D3359" s="11"/>
    </row>
    <row r="3360" spans="3:4" x14ac:dyDescent="0.2">
      <c r="C3360" s="11"/>
      <c r="D3360" s="11"/>
    </row>
    <row r="3361" spans="3:4" x14ac:dyDescent="0.2">
      <c r="C3361" s="11"/>
      <c r="D3361" s="11"/>
    </row>
    <row r="3362" spans="3:4" x14ac:dyDescent="0.2">
      <c r="C3362" s="11"/>
      <c r="D3362" s="11"/>
    </row>
    <row r="3363" spans="3:4" x14ac:dyDescent="0.2">
      <c r="C3363" s="11"/>
      <c r="D3363" s="11"/>
    </row>
    <row r="3364" spans="3:4" x14ac:dyDescent="0.2">
      <c r="C3364" s="11"/>
      <c r="D3364" s="11"/>
    </row>
    <row r="3365" spans="3:4" x14ac:dyDescent="0.2">
      <c r="C3365" s="11"/>
      <c r="D3365" s="11"/>
    </row>
    <row r="3366" spans="3:4" x14ac:dyDescent="0.2">
      <c r="C3366" s="11"/>
      <c r="D3366" s="11"/>
    </row>
    <row r="3367" spans="3:4" x14ac:dyDescent="0.2">
      <c r="C3367" s="11"/>
      <c r="D3367" s="11"/>
    </row>
    <row r="3368" spans="3:4" x14ac:dyDescent="0.2">
      <c r="C3368" s="11"/>
      <c r="D3368" s="11"/>
    </row>
    <row r="3369" spans="3:4" x14ac:dyDescent="0.2">
      <c r="C3369" s="11"/>
      <c r="D3369" s="11"/>
    </row>
    <row r="3370" spans="3:4" x14ac:dyDescent="0.2">
      <c r="C3370" s="11"/>
      <c r="D3370" s="11"/>
    </row>
    <row r="3371" spans="3:4" x14ac:dyDescent="0.2">
      <c r="C3371" s="11"/>
      <c r="D3371" s="11"/>
    </row>
    <row r="3372" spans="3:4" x14ac:dyDescent="0.2">
      <c r="C3372" s="11"/>
      <c r="D3372" s="11"/>
    </row>
    <row r="3373" spans="3:4" x14ac:dyDescent="0.2">
      <c r="C3373" s="11"/>
      <c r="D3373" s="11"/>
    </row>
    <row r="3374" spans="3:4" x14ac:dyDescent="0.2">
      <c r="C3374" s="11"/>
      <c r="D3374" s="11"/>
    </row>
    <row r="3375" spans="3:4" x14ac:dyDescent="0.2">
      <c r="C3375" s="11"/>
      <c r="D3375" s="11"/>
    </row>
    <row r="3376" spans="3:4" x14ac:dyDescent="0.2">
      <c r="C3376" s="11"/>
      <c r="D3376" s="11"/>
    </row>
    <row r="3377" spans="3:4" x14ac:dyDescent="0.2">
      <c r="C3377" s="11"/>
      <c r="D3377" s="11"/>
    </row>
    <row r="3378" spans="3:4" x14ac:dyDescent="0.2">
      <c r="C3378" s="11"/>
      <c r="D3378" s="11"/>
    </row>
    <row r="3379" spans="3:4" x14ac:dyDescent="0.2">
      <c r="C3379" s="11"/>
      <c r="D3379" s="11"/>
    </row>
    <row r="3380" spans="3:4" x14ac:dyDescent="0.2">
      <c r="C3380" s="11"/>
      <c r="D3380" s="11"/>
    </row>
    <row r="3381" spans="3:4" x14ac:dyDescent="0.2">
      <c r="C3381" s="11"/>
      <c r="D3381" s="11"/>
    </row>
    <row r="3382" spans="3:4" x14ac:dyDescent="0.2">
      <c r="C3382" s="11"/>
      <c r="D3382" s="11"/>
    </row>
    <row r="3383" spans="3:4" x14ac:dyDescent="0.2">
      <c r="C3383" s="11"/>
      <c r="D3383" s="11"/>
    </row>
    <row r="3384" spans="3:4" x14ac:dyDescent="0.2">
      <c r="C3384" s="11"/>
      <c r="D3384" s="11"/>
    </row>
    <row r="3385" spans="3:4" x14ac:dyDescent="0.2">
      <c r="C3385" s="11"/>
      <c r="D3385" s="11"/>
    </row>
    <row r="3386" spans="3:4" x14ac:dyDescent="0.2">
      <c r="C3386" s="11"/>
      <c r="D3386" s="11"/>
    </row>
    <row r="3387" spans="3:4" x14ac:dyDescent="0.2">
      <c r="C3387" s="11"/>
      <c r="D3387" s="11"/>
    </row>
    <row r="3388" spans="3:4" x14ac:dyDescent="0.2">
      <c r="C3388" s="11"/>
      <c r="D3388" s="11"/>
    </row>
    <row r="3389" spans="3:4" x14ac:dyDescent="0.2">
      <c r="C3389" s="11"/>
      <c r="D3389" s="11"/>
    </row>
    <row r="3390" spans="3:4" x14ac:dyDescent="0.2">
      <c r="C3390" s="11"/>
      <c r="D3390" s="11"/>
    </row>
    <row r="3391" spans="3:4" x14ac:dyDescent="0.2">
      <c r="C3391" s="11"/>
      <c r="D3391" s="11"/>
    </row>
    <row r="3392" spans="3:4" x14ac:dyDescent="0.2">
      <c r="C3392" s="11"/>
      <c r="D3392" s="11"/>
    </row>
    <row r="3393" spans="3:4" x14ac:dyDescent="0.2">
      <c r="C3393" s="11"/>
      <c r="D3393" s="11"/>
    </row>
    <row r="3394" spans="3:4" x14ac:dyDescent="0.2">
      <c r="C3394" s="11"/>
      <c r="D3394" s="11"/>
    </row>
    <row r="3395" spans="3:4" x14ac:dyDescent="0.2">
      <c r="C3395" s="11"/>
      <c r="D3395" s="11"/>
    </row>
    <row r="3396" spans="3:4" x14ac:dyDescent="0.2">
      <c r="C3396" s="11"/>
      <c r="D3396" s="11"/>
    </row>
    <row r="3397" spans="3:4" x14ac:dyDescent="0.2">
      <c r="C3397" s="11"/>
      <c r="D3397" s="11"/>
    </row>
    <row r="3398" spans="3:4" x14ac:dyDescent="0.2">
      <c r="C3398" s="11"/>
      <c r="D3398" s="11"/>
    </row>
    <row r="3399" spans="3:4" x14ac:dyDescent="0.2">
      <c r="C3399" s="11"/>
      <c r="D3399" s="11"/>
    </row>
    <row r="3400" spans="3:4" x14ac:dyDescent="0.2">
      <c r="C3400" s="11"/>
      <c r="D3400" s="11"/>
    </row>
    <row r="3401" spans="3:4" x14ac:dyDescent="0.2">
      <c r="C3401" s="11"/>
      <c r="D3401" s="11"/>
    </row>
    <row r="3402" spans="3:4" x14ac:dyDescent="0.2">
      <c r="C3402" s="11"/>
      <c r="D3402" s="11"/>
    </row>
    <row r="3403" spans="3:4" x14ac:dyDescent="0.2">
      <c r="C3403" s="11"/>
      <c r="D3403" s="11"/>
    </row>
    <row r="3404" spans="3:4" x14ac:dyDescent="0.2">
      <c r="C3404" s="11"/>
      <c r="D3404" s="11"/>
    </row>
    <row r="3405" spans="3:4" x14ac:dyDescent="0.2">
      <c r="C3405" s="11"/>
      <c r="D3405" s="11"/>
    </row>
    <row r="3406" spans="3:4" x14ac:dyDescent="0.2">
      <c r="C3406" s="11"/>
      <c r="D3406" s="11"/>
    </row>
    <row r="3407" spans="3:4" x14ac:dyDescent="0.2">
      <c r="C3407" s="11"/>
      <c r="D3407" s="11"/>
    </row>
    <row r="3408" spans="3:4" x14ac:dyDescent="0.2">
      <c r="C3408" s="11"/>
      <c r="D3408" s="11"/>
    </row>
    <row r="3409" spans="3:4" x14ac:dyDescent="0.2">
      <c r="C3409" s="11"/>
      <c r="D3409" s="11"/>
    </row>
    <row r="3410" spans="3:4" x14ac:dyDescent="0.2">
      <c r="C3410" s="11"/>
      <c r="D3410" s="11"/>
    </row>
    <row r="3411" spans="3:4" x14ac:dyDescent="0.2">
      <c r="C3411" s="11"/>
      <c r="D3411" s="11"/>
    </row>
    <row r="3412" spans="3:4" x14ac:dyDescent="0.2">
      <c r="C3412" s="11"/>
      <c r="D3412" s="11"/>
    </row>
    <row r="3413" spans="3:4" x14ac:dyDescent="0.2">
      <c r="C3413" s="11"/>
      <c r="D3413" s="11"/>
    </row>
    <row r="3414" spans="3:4" x14ac:dyDescent="0.2">
      <c r="C3414" s="11"/>
      <c r="D3414" s="11"/>
    </row>
    <row r="3415" spans="3:4" x14ac:dyDescent="0.2">
      <c r="C3415" s="11"/>
      <c r="D3415" s="11"/>
    </row>
    <row r="3416" spans="3:4" x14ac:dyDescent="0.2">
      <c r="C3416" s="11"/>
      <c r="D3416" s="11"/>
    </row>
    <row r="3417" spans="3:4" x14ac:dyDescent="0.2">
      <c r="C3417" s="11"/>
      <c r="D3417" s="11"/>
    </row>
    <row r="3418" spans="3:4" x14ac:dyDescent="0.2">
      <c r="C3418" s="11"/>
      <c r="D3418" s="11"/>
    </row>
    <row r="3419" spans="3:4" x14ac:dyDescent="0.2">
      <c r="C3419" s="11"/>
      <c r="D3419" s="11"/>
    </row>
    <row r="3420" spans="3:4" x14ac:dyDescent="0.2">
      <c r="C3420" s="11"/>
      <c r="D3420" s="11"/>
    </row>
    <row r="3421" spans="3:4" x14ac:dyDescent="0.2">
      <c r="C3421" s="11"/>
      <c r="D3421" s="11"/>
    </row>
    <row r="3422" spans="3:4" x14ac:dyDescent="0.2">
      <c r="C3422" s="11"/>
      <c r="D3422" s="11"/>
    </row>
    <row r="3423" spans="3:4" x14ac:dyDescent="0.2">
      <c r="C3423" s="11"/>
      <c r="D3423" s="11"/>
    </row>
    <row r="3424" spans="3:4" x14ac:dyDescent="0.2">
      <c r="C3424" s="11"/>
      <c r="D3424" s="11"/>
    </row>
    <row r="3425" spans="3:4" x14ac:dyDescent="0.2">
      <c r="C3425" s="11"/>
      <c r="D3425" s="11"/>
    </row>
    <row r="3426" spans="3:4" x14ac:dyDescent="0.2">
      <c r="C3426" s="11"/>
      <c r="D3426" s="11"/>
    </row>
    <row r="3427" spans="3:4" x14ac:dyDescent="0.2">
      <c r="C3427" s="11"/>
      <c r="D3427" s="11"/>
    </row>
    <row r="3428" spans="3:4" x14ac:dyDescent="0.2">
      <c r="C3428" s="11"/>
      <c r="D3428" s="11"/>
    </row>
    <row r="3429" spans="3:4" x14ac:dyDescent="0.2">
      <c r="C3429" s="11"/>
      <c r="D3429" s="11"/>
    </row>
    <row r="3430" spans="3:4" x14ac:dyDescent="0.2">
      <c r="C3430" s="11"/>
      <c r="D3430" s="11"/>
    </row>
    <row r="3431" spans="3:4" x14ac:dyDescent="0.2">
      <c r="C3431" s="11"/>
      <c r="D3431" s="11"/>
    </row>
    <row r="3432" spans="3:4" x14ac:dyDescent="0.2">
      <c r="C3432" s="11"/>
      <c r="D3432" s="11"/>
    </row>
    <row r="3433" spans="3:4" x14ac:dyDescent="0.2">
      <c r="C3433" s="11"/>
      <c r="D3433" s="11"/>
    </row>
    <row r="3434" spans="3:4" x14ac:dyDescent="0.2">
      <c r="C3434" s="11"/>
      <c r="D3434" s="11"/>
    </row>
    <row r="3435" spans="3:4" x14ac:dyDescent="0.2">
      <c r="C3435" s="11"/>
      <c r="D3435" s="11"/>
    </row>
    <row r="3436" spans="3:4" x14ac:dyDescent="0.2">
      <c r="C3436" s="11"/>
      <c r="D3436" s="11"/>
    </row>
    <row r="3437" spans="3:4" x14ac:dyDescent="0.2">
      <c r="C3437" s="11"/>
      <c r="D3437" s="11"/>
    </row>
    <row r="3438" spans="3:4" x14ac:dyDescent="0.2">
      <c r="C3438" s="11"/>
      <c r="D3438" s="11"/>
    </row>
    <row r="3439" spans="3:4" x14ac:dyDescent="0.2">
      <c r="C3439" s="11"/>
      <c r="D3439" s="11"/>
    </row>
    <row r="3440" spans="3:4" x14ac:dyDescent="0.2">
      <c r="C3440" s="11"/>
      <c r="D3440" s="11"/>
    </row>
    <row r="3441" spans="3:4" x14ac:dyDescent="0.2">
      <c r="C3441" s="11"/>
      <c r="D3441" s="11"/>
    </row>
    <row r="3442" spans="3:4" x14ac:dyDescent="0.2">
      <c r="C3442" s="11"/>
      <c r="D3442" s="11"/>
    </row>
    <row r="3443" spans="3:4" x14ac:dyDescent="0.2">
      <c r="C3443" s="11"/>
      <c r="D3443" s="11"/>
    </row>
    <row r="3444" spans="3:4" x14ac:dyDescent="0.2">
      <c r="C3444" s="11"/>
      <c r="D3444" s="11"/>
    </row>
    <row r="3445" spans="3:4" x14ac:dyDescent="0.2">
      <c r="C3445" s="11"/>
      <c r="D3445" s="11"/>
    </row>
    <row r="3446" spans="3:4" x14ac:dyDescent="0.2">
      <c r="C3446" s="11"/>
      <c r="D3446" s="11"/>
    </row>
    <row r="3447" spans="3:4" x14ac:dyDescent="0.2">
      <c r="C3447" s="11"/>
      <c r="D3447" s="11"/>
    </row>
    <row r="3448" spans="3:4" x14ac:dyDescent="0.2">
      <c r="C3448" s="11"/>
      <c r="D3448" s="11"/>
    </row>
    <row r="3449" spans="3:4" x14ac:dyDescent="0.2">
      <c r="C3449" s="11"/>
      <c r="D3449" s="11"/>
    </row>
    <row r="3450" spans="3:4" x14ac:dyDescent="0.2">
      <c r="C3450" s="11"/>
      <c r="D3450" s="11"/>
    </row>
    <row r="3451" spans="3:4" x14ac:dyDescent="0.2">
      <c r="C3451" s="11"/>
      <c r="D3451" s="11"/>
    </row>
    <row r="3452" spans="3:4" x14ac:dyDescent="0.2">
      <c r="C3452" s="11"/>
      <c r="D3452" s="11"/>
    </row>
    <row r="3453" spans="3:4" x14ac:dyDescent="0.2">
      <c r="C3453" s="11"/>
      <c r="D3453" s="11"/>
    </row>
    <row r="3454" spans="3:4" x14ac:dyDescent="0.2">
      <c r="C3454" s="11"/>
      <c r="D3454" s="11"/>
    </row>
    <row r="3455" spans="3:4" x14ac:dyDescent="0.2">
      <c r="C3455" s="11"/>
      <c r="D3455" s="11"/>
    </row>
    <row r="3456" spans="3:4" x14ac:dyDescent="0.2">
      <c r="C3456" s="11"/>
      <c r="D3456" s="11"/>
    </row>
    <row r="3457" spans="3:4" x14ac:dyDescent="0.2">
      <c r="C3457" s="11"/>
      <c r="D3457" s="11"/>
    </row>
    <row r="3458" spans="3:4" x14ac:dyDescent="0.2">
      <c r="C3458" s="11"/>
      <c r="D3458" s="11"/>
    </row>
    <row r="3459" spans="3:4" x14ac:dyDescent="0.2">
      <c r="C3459" s="11"/>
      <c r="D3459" s="11"/>
    </row>
    <row r="3460" spans="3:4" x14ac:dyDescent="0.2">
      <c r="C3460" s="11"/>
      <c r="D3460" s="11"/>
    </row>
    <row r="3461" spans="3:4" x14ac:dyDescent="0.2">
      <c r="C3461" s="11"/>
      <c r="D3461" s="11"/>
    </row>
    <row r="3462" spans="3:4" x14ac:dyDescent="0.2">
      <c r="C3462" s="11"/>
      <c r="D3462" s="11"/>
    </row>
    <row r="3463" spans="3:4" x14ac:dyDescent="0.2">
      <c r="C3463" s="11"/>
      <c r="D3463" s="11"/>
    </row>
    <row r="3464" spans="3:4" x14ac:dyDescent="0.2">
      <c r="C3464" s="11"/>
      <c r="D3464" s="11"/>
    </row>
    <row r="3465" spans="3:4" x14ac:dyDescent="0.2">
      <c r="C3465" s="11"/>
      <c r="D3465" s="11"/>
    </row>
    <row r="3466" spans="3:4" x14ac:dyDescent="0.2">
      <c r="C3466" s="11"/>
      <c r="D3466" s="11"/>
    </row>
    <row r="3467" spans="3:4" x14ac:dyDescent="0.2">
      <c r="C3467" s="11"/>
      <c r="D3467" s="11"/>
    </row>
    <row r="3468" spans="3:4" x14ac:dyDescent="0.2">
      <c r="C3468" s="11"/>
      <c r="D3468" s="11"/>
    </row>
    <row r="3469" spans="3:4" x14ac:dyDescent="0.2">
      <c r="C3469" s="11"/>
      <c r="D3469" s="11"/>
    </row>
    <row r="3470" spans="3:4" x14ac:dyDescent="0.2">
      <c r="C3470" s="11"/>
      <c r="D3470" s="11"/>
    </row>
    <row r="3471" spans="3:4" x14ac:dyDescent="0.2">
      <c r="C3471" s="11"/>
      <c r="D3471" s="11"/>
    </row>
    <row r="3472" spans="3:4" x14ac:dyDescent="0.2">
      <c r="C3472" s="11"/>
      <c r="D3472" s="11"/>
    </row>
    <row r="3473" spans="3:4" x14ac:dyDescent="0.2">
      <c r="C3473" s="11"/>
      <c r="D3473" s="11"/>
    </row>
    <row r="3474" spans="3:4" x14ac:dyDescent="0.2">
      <c r="C3474" s="11"/>
      <c r="D3474" s="11"/>
    </row>
    <row r="3475" spans="3:4" x14ac:dyDescent="0.2">
      <c r="C3475" s="11"/>
      <c r="D3475" s="11"/>
    </row>
    <row r="3476" spans="3:4" x14ac:dyDescent="0.2">
      <c r="C3476" s="11"/>
      <c r="D3476" s="11"/>
    </row>
    <row r="3477" spans="3:4" x14ac:dyDescent="0.2">
      <c r="C3477" s="11"/>
      <c r="D3477" s="11"/>
    </row>
    <row r="3478" spans="3:4" x14ac:dyDescent="0.2">
      <c r="C3478" s="11"/>
      <c r="D3478" s="11"/>
    </row>
    <row r="3479" spans="3:4" x14ac:dyDescent="0.2">
      <c r="C3479" s="11"/>
      <c r="D3479" s="11"/>
    </row>
    <row r="3480" spans="3:4" x14ac:dyDescent="0.2">
      <c r="C3480" s="11"/>
      <c r="D3480" s="11"/>
    </row>
    <row r="3481" spans="3:4" x14ac:dyDescent="0.2">
      <c r="C3481" s="11"/>
      <c r="D3481" s="11"/>
    </row>
  </sheetData>
  <protectedRanges>
    <protectedRange sqref="A74:D80" name="Range1"/>
  </protectedRanges>
  <phoneticPr fontId="8" type="noConversion"/>
  <hyperlinks>
    <hyperlink ref="H1760" r:id="rId1" display="http://vsolj.cetus-net.org/bulletin.html" xr:uid="{00000000-0004-0000-0000-000000000000}"/>
    <hyperlink ref="H64607" r:id="rId2" display="http://vsolj.cetus-net.org/bulletin.html" xr:uid="{00000000-0004-0000-0000-000001000000}"/>
    <hyperlink ref="H64600" r:id="rId3" display="https://www.aavso.org/ejaavso" xr:uid="{00000000-0004-0000-0000-000002000000}"/>
    <hyperlink ref="I64607" r:id="rId4" display="http://vsolj.cetus-net.org/bulletin.html" xr:uid="{00000000-0004-0000-0000-000003000000}"/>
    <hyperlink ref="AQ58258" r:id="rId5" display="http://cdsbib.u-strasbg.fr/cgi-bin/cdsbib?1990RMxAA..21..381G" xr:uid="{00000000-0004-0000-0000-000004000000}"/>
    <hyperlink ref="H64604" r:id="rId6" display="https://www.aavso.org/ejaavso" xr:uid="{00000000-0004-0000-0000-000005000000}"/>
    <hyperlink ref="AP5622" r:id="rId7" display="http://cdsbib.u-strasbg.fr/cgi-bin/cdsbib?1990RMxAA..21..381G" xr:uid="{00000000-0004-0000-0000-000006000000}"/>
    <hyperlink ref="AP5625" r:id="rId8" display="http://cdsbib.u-strasbg.fr/cgi-bin/cdsbib?1990RMxAA..21..381G" xr:uid="{00000000-0004-0000-0000-000007000000}"/>
    <hyperlink ref="AP5623" r:id="rId9" display="http://cdsbib.u-strasbg.fr/cgi-bin/cdsbib?1990RMxAA..21..381G" xr:uid="{00000000-0004-0000-0000-000008000000}"/>
    <hyperlink ref="AP5607" r:id="rId10" display="http://cdsbib.u-strasbg.fr/cgi-bin/cdsbib?1990RMxAA..21..381G" xr:uid="{00000000-0004-0000-0000-000009000000}"/>
    <hyperlink ref="AQ5836" r:id="rId11" display="http://cdsbib.u-strasbg.fr/cgi-bin/cdsbib?1990RMxAA..21..381G" xr:uid="{00000000-0004-0000-0000-00000A000000}"/>
    <hyperlink ref="AQ5840" r:id="rId12" display="http://cdsbib.u-strasbg.fr/cgi-bin/cdsbib?1990RMxAA..21..381G" xr:uid="{00000000-0004-0000-0000-00000B000000}"/>
    <hyperlink ref="AQ65520" r:id="rId13" display="http://cdsbib.u-strasbg.fr/cgi-bin/cdsbib?1990RMxAA..21..381G" xr:uid="{00000000-0004-0000-0000-00000C000000}"/>
    <hyperlink ref="I2728" r:id="rId14" display="http://vsolj.cetus-net.org/bulletin.html" xr:uid="{00000000-0004-0000-0000-00000D000000}"/>
    <hyperlink ref="H2728" r:id="rId15" display="http://vsolj.cetus-net.org/bulletin.html" xr:uid="{00000000-0004-0000-0000-00000E000000}"/>
    <hyperlink ref="AQ645" r:id="rId16" display="http://cdsbib.u-strasbg.fr/cgi-bin/cdsbib?1990RMxAA..21..381G" xr:uid="{00000000-0004-0000-0000-00000F000000}"/>
    <hyperlink ref="AQ644" r:id="rId17" display="http://cdsbib.u-strasbg.fr/cgi-bin/cdsbib?1990RMxAA..21..381G" xr:uid="{00000000-0004-0000-0000-000010000000}"/>
    <hyperlink ref="AP3898" r:id="rId18" display="http://cdsbib.u-strasbg.fr/cgi-bin/cdsbib?1990RMxAA..21..381G" xr:uid="{00000000-0004-0000-0000-000011000000}"/>
    <hyperlink ref="AP3916" r:id="rId19" display="http://cdsbib.u-strasbg.fr/cgi-bin/cdsbib?1990RMxAA..21..381G" xr:uid="{00000000-0004-0000-0000-000012000000}"/>
    <hyperlink ref="AP3917" r:id="rId20" display="http://cdsbib.u-strasbg.fr/cgi-bin/cdsbib?1990RMxAA..21..381G" xr:uid="{00000000-0004-0000-0000-000013000000}"/>
    <hyperlink ref="AP3913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3"/>
  <sheetViews>
    <sheetView topLeftCell="A7" workbookViewId="0">
      <selection activeCell="A11" sqref="A11:Q58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52</v>
      </c>
      <c r="I1" s="42" t="s">
        <v>53</v>
      </c>
      <c r="J1" s="43" t="s">
        <v>54</v>
      </c>
    </row>
    <row r="2" spans="1:16" x14ac:dyDescent="0.2">
      <c r="I2" s="44" t="s">
        <v>55</v>
      </c>
      <c r="J2" s="45" t="s">
        <v>56</v>
      </c>
    </row>
    <row r="3" spans="1:16" x14ac:dyDescent="0.2">
      <c r="A3" s="46" t="s">
        <v>57</v>
      </c>
      <c r="I3" s="44" t="s">
        <v>58</v>
      </c>
      <c r="J3" s="45" t="s">
        <v>59</v>
      </c>
    </row>
    <row r="4" spans="1:16" x14ac:dyDescent="0.2">
      <c r="I4" s="44" t="s">
        <v>60</v>
      </c>
      <c r="J4" s="45" t="s">
        <v>59</v>
      </c>
    </row>
    <row r="5" spans="1:16" ht="13.5" thickBot="1" x14ac:dyDescent="0.25">
      <c r="I5" s="47" t="s">
        <v>61</v>
      </c>
      <c r="J5" s="48" t="s">
        <v>62</v>
      </c>
    </row>
    <row r="10" spans="1:16" ht="13.5" thickBot="1" x14ac:dyDescent="0.25"/>
    <row r="11" spans="1:16" ht="12.75" customHeight="1" thickBot="1" x14ac:dyDescent="0.25">
      <c r="A11" s="11" t="s">
        <v>141</v>
      </c>
      <c r="B11" s="15" t="s">
        <v>38</v>
      </c>
      <c r="C11" s="11">
        <v>48688.634299999998</v>
      </c>
      <c r="D11" s="10" t="s">
        <v>62</v>
      </c>
      <c r="E11" s="49">
        <v>5456.3887797904235</v>
      </c>
      <c r="F11" s="15" t="s">
        <v>61</v>
      </c>
      <c r="G11" s="10" t="s">
        <v>240</v>
      </c>
      <c r="H11" s="11">
        <v>-3921.5</v>
      </c>
      <c r="I11" s="50" t="s">
        <v>137</v>
      </c>
      <c r="J11" s="51" t="s">
        <v>138</v>
      </c>
      <c r="K11" s="50">
        <v>-3921.5</v>
      </c>
      <c r="L11" s="50" t="s">
        <v>139</v>
      </c>
      <c r="M11" s="51" t="s">
        <v>66</v>
      </c>
      <c r="N11" s="51"/>
      <c r="O11" s="52" t="s">
        <v>140</v>
      </c>
      <c r="P11" s="53" t="s">
        <v>141</v>
      </c>
    </row>
    <row r="12" spans="1:16" ht="12.75" customHeight="1" thickBot="1" x14ac:dyDescent="0.25">
      <c r="A12" s="11" t="s">
        <v>157</v>
      </c>
      <c r="B12" s="15" t="s">
        <v>32</v>
      </c>
      <c r="C12" s="11">
        <v>53030.320099999997</v>
      </c>
      <c r="D12" s="10" t="s">
        <v>62</v>
      </c>
      <c r="E12" s="49">
        <v>8866.8217523133208</v>
      </c>
      <c r="F12" s="15" t="s">
        <v>61</v>
      </c>
      <c r="G12" s="10" t="s">
        <v>241</v>
      </c>
      <c r="H12" s="11">
        <v>-511</v>
      </c>
      <c r="I12" s="50" t="s">
        <v>153</v>
      </c>
      <c r="J12" s="51" t="s">
        <v>154</v>
      </c>
      <c r="K12" s="50">
        <v>-511</v>
      </c>
      <c r="L12" s="50" t="s">
        <v>155</v>
      </c>
      <c r="M12" s="51" t="s">
        <v>145</v>
      </c>
      <c r="N12" s="51"/>
      <c r="O12" s="52" t="s">
        <v>156</v>
      </c>
      <c r="P12" s="53" t="s">
        <v>157</v>
      </c>
    </row>
    <row r="13" spans="1:16" ht="12.75" customHeight="1" thickBot="1" x14ac:dyDescent="0.25">
      <c r="A13" s="11" t="s">
        <v>157</v>
      </c>
      <c r="B13" s="15" t="s">
        <v>38</v>
      </c>
      <c r="C13" s="11">
        <v>53037.323299999996</v>
      </c>
      <c r="D13" s="10" t="s">
        <v>62</v>
      </c>
      <c r="E13" s="49">
        <v>8872.3228284605557</v>
      </c>
      <c r="F13" s="15" t="s">
        <v>61</v>
      </c>
      <c r="G13" s="10" t="s">
        <v>242</v>
      </c>
      <c r="H13" s="11">
        <v>-505.5</v>
      </c>
      <c r="I13" s="50" t="s">
        <v>158</v>
      </c>
      <c r="J13" s="51" t="s">
        <v>159</v>
      </c>
      <c r="K13" s="50">
        <v>-505.5</v>
      </c>
      <c r="L13" s="50" t="s">
        <v>160</v>
      </c>
      <c r="M13" s="51" t="s">
        <v>145</v>
      </c>
      <c r="N13" s="51"/>
      <c r="O13" s="52" t="s">
        <v>156</v>
      </c>
      <c r="P13" s="53" t="s">
        <v>157</v>
      </c>
    </row>
    <row r="14" spans="1:16" ht="12.75" customHeight="1" thickBot="1" x14ac:dyDescent="0.25">
      <c r="A14" s="11" t="s">
        <v>165</v>
      </c>
      <c r="B14" s="15" t="s">
        <v>38</v>
      </c>
      <c r="C14" s="11">
        <v>53056.419500000004</v>
      </c>
      <c r="D14" s="10" t="s">
        <v>62</v>
      </c>
      <c r="E14" s="49">
        <v>8887.3230641132413</v>
      </c>
      <c r="F14" s="15" t="s">
        <v>61</v>
      </c>
      <c r="G14" s="10" t="s">
        <v>243</v>
      </c>
      <c r="H14" s="11">
        <v>-490.5</v>
      </c>
      <c r="I14" s="50" t="s">
        <v>161</v>
      </c>
      <c r="J14" s="51" t="s">
        <v>162</v>
      </c>
      <c r="K14" s="50">
        <v>-490.5</v>
      </c>
      <c r="L14" s="50" t="s">
        <v>163</v>
      </c>
      <c r="M14" s="51" t="s">
        <v>66</v>
      </c>
      <c r="N14" s="51"/>
      <c r="O14" s="52" t="s">
        <v>164</v>
      </c>
      <c r="P14" s="53" t="s">
        <v>165</v>
      </c>
    </row>
    <row r="15" spans="1:16" ht="12.75" customHeight="1" thickBot="1" x14ac:dyDescent="0.25">
      <c r="A15" s="11" t="s">
        <v>157</v>
      </c>
      <c r="B15" s="15" t="s">
        <v>38</v>
      </c>
      <c r="C15" s="11">
        <v>53336.499100000001</v>
      </c>
      <c r="D15" s="10" t="s">
        <v>62</v>
      </c>
      <c r="E15" s="49">
        <v>9107.3280913703984</v>
      </c>
      <c r="F15" s="15" t="s">
        <v>61</v>
      </c>
      <c r="G15" s="10" t="s">
        <v>244</v>
      </c>
      <c r="H15" s="11">
        <v>-270.5</v>
      </c>
      <c r="I15" s="50" t="s">
        <v>166</v>
      </c>
      <c r="J15" s="51" t="s">
        <v>167</v>
      </c>
      <c r="K15" s="50">
        <v>-270.5</v>
      </c>
      <c r="L15" s="50" t="s">
        <v>168</v>
      </c>
      <c r="M15" s="51" t="s">
        <v>145</v>
      </c>
      <c r="N15" s="51"/>
      <c r="O15" s="52" t="s">
        <v>156</v>
      </c>
      <c r="P15" s="53" t="s">
        <v>157</v>
      </c>
    </row>
    <row r="16" spans="1:16" ht="12.75" customHeight="1" thickBot="1" x14ac:dyDescent="0.25">
      <c r="A16" s="11" t="s">
        <v>157</v>
      </c>
      <c r="B16" s="15" t="s">
        <v>38</v>
      </c>
      <c r="C16" s="11">
        <v>53681.481599999999</v>
      </c>
      <c r="D16" s="10" t="s">
        <v>62</v>
      </c>
      <c r="E16" s="49">
        <v>9378.3149262407096</v>
      </c>
      <c r="F16" s="15" t="s">
        <v>61</v>
      </c>
      <c r="G16" s="10" t="s">
        <v>245</v>
      </c>
      <c r="H16" s="11">
        <v>0.5</v>
      </c>
      <c r="I16" s="50" t="s">
        <v>172</v>
      </c>
      <c r="J16" s="51" t="s">
        <v>173</v>
      </c>
      <c r="K16" s="50">
        <v>0.5</v>
      </c>
      <c r="L16" s="50" t="s">
        <v>174</v>
      </c>
      <c r="M16" s="51" t="s">
        <v>145</v>
      </c>
      <c r="N16" s="51"/>
      <c r="O16" s="52" t="s">
        <v>156</v>
      </c>
      <c r="P16" s="53" t="s">
        <v>157</v>
      </c>
    </row>
    <row r="17" spans="1:16" ht="12.75" customHeight="1" thickBot="1" x14ac:dyDescent="0.25">
      <c r="A17" s="11" t="s">
        <v>179</v>
      </c>
      <c r="B17" s="15" t="s">
        <v>32</v>
      </c>
      <c r="C17" s="11">
        <v>54048.753400000001</v>
      </c>
      <c r="D17" s="10" t="s">
        <v>62</v>
      </c>
      <c r="E17" s="49">
        <v>9666.8102053320345</v>
      </c>
      <c r="F17" s="15" t="s">
        <v>61</v>
      </c>
      <c r="G17" s="10" t="s">
        <v>246</v>
      </c>
      <c r="H17" s="11">
        <v>289</v>
      </c>
      <c r="I17" s="50" t="s">
        <v>175</v>
      </c>
      <c r="J17" s="51" t="s">
        <v>176</v>
      </c>
      <c r="K17" s="50">
        <v>289</v>
      </c>
      <c r="L17" s="50" t="s">
        <v>177</v>
      </c>
      <c r="M17" s="51" t="s">
        <v>145</v>
      </c>
      <c r="N17" s="51"/>
      <c r="O17" s="52" t="s">
        <v>178</v>
      </c>
      <c r="P17" s="53" t="s">
        <v>179</v>
      </c>
    </row>
    <row r="18" spans="1:16" ht="12.75" customHeight="1" thickBot="1" x14ac:dyDescent="0.25">
      <c r="A18" s="11" t="s">
        <v>179</v>
      </c>
      <c r="B18" s="15" t="s">
        <v>38</v>
      </c>
      <c r="C18" s="11">
        <v>54069.759400000003</v>
      </c>
      <c r="D18" s="10" t="s">
        <v>62</v>
      </c>
      <c r="E18" s="49">
        <v>9683.3106059415913</v>
      </c>
      <c r="F18" s="15" t="s">
        <v>61</v>
      </c>
      <c r="G18" s="10" t="s">
        <v>247</v>
      </c>
      <c r="H18" s="11">
        <v>305.5</v>
      </c>
      <c r="I18" s="50" t="s">
        <v>180</v>
      </c>
      <c r="J18" s="51" t="s">
        <v>181</v>
      </c>
      <c r="K18" s="50" t="s">
        <v>182</v>
      </c>
      <c r="L18" s="50" t="s">
        <v>183</v>
      </c>
      <c r="M18" s="51" t="s">
        <v>145</v>
      </c>
      <c r="N18" s="51"/>
      <c r="O18" s="52" t="s">
        <v>178</v>
      </c>
      <c r="P18" s="53" t="s">
        <v>179</v>
      </c>
    </row>
    <row r="19" spans="1:16" ht="12.75" customHeight="1" thickBot="1" x14ac:dyDescent="0.25">
      <c r="A19" s="11" t="s">
        <v>179</v>
      </c>
      <c r="B19" s="15" t="s">
        <v>38</v>
      </c>
      <c r="C19" s="11">
        <v>54120.674400000004</v>
      </c>
      <c r="D19" s="10" t="s">
        <v>62</v>
      </c>
      <c r="E19" s="49">
        <v>9723.3047931755009</v>
      </c>
      <c r="F19" s="15" t="s">
        <v>61</v>
      </c>
      <c r="G19" s="10" t="s">
        <v>248</v>
      </c>
      <c r="H19" s="11">
        <v>345.5</v>
      </c>
      <c r="I19" s="50" t="s">
        <v>184</v>
      </c>
      <c r="J19" s="51" t="s">
        <v>185</v>
      </c>
      <c r="K19" s="50" t="s">
        <v>186</v>
      </c>
      <c r="L19" s="50" t="s">
        <v>187</v>
      </c>
      <c r="M19" s="51" t="s">
        <v>145</v>
      </c>
      <c r="N19" s="51"/>
      <c r="O19" s="52" t="s">
        <v>178</v>
      </c>
      <c r="P19" s="53" t="s">
        <v>179</v>
      </c>
    </row>
    <row r="20" spans="1:16" ht="12.75" customHeight="1" thickBot="1" x14ac:dyDescent="0.25">
      <c r="A20" s="11" t="s">
        <v>193</v>
      </c>
      <c r="B20" s="15" t="s">
        <v>32</v>
      </c>
      <c r="C20" s="11">
        <v>54583.429300000003</v>
      </c>
      <c r="D20" s="10" t="s">
        <v>62</v>
      </c>
      <c r="E20" s="49">
        <v>10086.802900098975</v>
      </c>
      <c r="F20" s="15" t="s">
        <v>61</v>
      </c>
      <c r="G20" s="10" t="s">
        <v>249</v>
      </c>
      <c r="H20" s="11">
        <v>709</v>
      </c>
      <c r="I20" s="50" t="s">
        <v>188</v>
      </c>
      <c r="J20" s="51" t="s">
        <v>189</v>
      </c>
      <c r="K20" s="50" t="s">
        <v>190</v>
      </c>
      <c r="L20" s="50" t="s">
        <v>191</v>
      </c>
      <c r="M20" s="51" t="s">
        <v>145</v>
      </c>
      <c r="N20" s="51"/>
      <c r="O20" s="52" t="s">
        <v>192</v>
      </c>
      <c r="P20" s="53" t="s">
        <v>193</v>
      </c>
    </row>
    <row r="21" spans="1:16" ht="12.75" customHeight="1" thickBot="1" x14ac:dyDescent="0.25">
      <c r="A21" s="11" t="s">
        <v>193</v>
      </c>
      <c r="B21" s="15" t="s">
        <v>38</v>
      </c>
      <c r="C21" s="11">
        <v>54584.063499999997</v>
      </c>
      <c r="D21" s="10" t="s">
        <v>62</v>
      </c>
      <c r="E21" s="49">
        <v>10087.301069863161</v>
      </c>
      <c r="F21" s="15" t="s">
        <v>61</v>
      </c>
      <c r="G21" s="10" t="s">
        <v>250</v>
      </c>
      <c r="H21" s="11">
        <v>709.5</v>
      </c>
      <c r="I21" s="50" t="s">
        <v>194</v>
      </c>
      <c r="J21" s="51" t="s">
        <v>195</v>
      </c>
      <c r="K21" s="50" t="s">
        <v>196</v>
      </c>
      <c r="L21" s="50" t="s">
        <v>163</v>
      </c>
      <c r="M21" s="51" t="s">
        <v>145</v>
      </c>
      <c r="N21" s="51"/>
      <c r="O21" s="52" t="s">
        <v>192</v>
      </c>
      <c r="P21" s="53" t="s">
        <v>193</v>
      </c>
    </row>
    <row r="22" spans="1:16" ht="12.75" customHeight="1" thickBot="1" x14ac:dyDescent="0.25">
      <c r="A22" s="11" t="s">
        <v>216</v>
      </c>
      <c r="B22" s="15" t="s">
        <v>38</v>
      </c>
      <c r="C22" s="11">
        <v>55868.572630000002</v>
      </c>
      <c r="D22" s="10" t="s">
        <v>62</v>
      </c>
      <c r="E22" s="49">
        <v>11096.294463733053</v>
      </c>
      <c r="F22" s="15" t="s">
        <v>61</v>
      </c>
      <c r="G22" s="10" t="s">
        <v>251</v>
      </c>
      <c r="H22" s="11">
        <v>1718.5</v>
      </c>
      <c r="I22" s="50" t="s">
        <v>211</v>
      </c>
      <c r="J22" s="51" t="s">
        <v>212</v>
      </c>
      <c r="K22" s="50" t="s">
        <v>213</v>
      </c>
      <c r="L22" s="50" t="s">
        <v>214</v>
      </c>
      <c r="M22" s="51" t="s">
        <v>145</v>
      </c>
      <c r="N22" s="51"/>
      <c r="O22" s="52" t="s">
        <v>215</v>
      </c>
      <c r="P22" s="53" t="s">
        <v>216</v>
      </c>
    </row>
    <row r="23" spans="1:16" ht="12.75" customHeight="1" thickBot="1" x14ac:dyDescent="0.25">
      <c r="A23" s="11" t="s">
        <v>238</v>
      </c>
      <c r="B23" s="15" t="s">
        <v>32</v>
      </c>
      <c r="C23" s="11">
        <v>57017.51</v>
      </c>
      <c r="D23" s="10" t="s">
        <v>62</v>
      </c>
      <c r="E23" s="49">
        <v>11998.795029299483</v>
      </c>
      <c r="F23" s="15" t="s">
        <v>61</v>
      </c>
      <c r="G23" s="10" t="s">
        <v>252</v>
      </c>
      <c r="H23" s="11">
        <v>2621</v>
      </c>
      <c r="I23" s="50" t="s">
        <v>234</v>
      </c>
      <c r="J23" s="51" t="s">
        <v>235</v>
      </c>
      <c r="K23" s="50" t="s">
        <v>236</v>
      </c>
      <c r="L23" s="50" t="s">
        <v>237</v>
      </c>
      <c r="M23" s="51" t="s">
        <v>145</v>
      </c>
      <c r="N23" s="51"/>
      <c r="O23" s="52" t="s">
        <v>220</v>
      </c>
      <c r="P23" s="53" t="s">
        <v>238</v>
      </c>
    </row>
    <row r="24" spans="1:16" ht="12.75" customHeight="1" thickBot="1" x14ac:dyDescent="0.25">
      <c r="A24" s="11" t="s">
        <v>68</v>
      </c>
      <c r="B24" s="15" t="s">
        <v>38</v>
      </c>
      <c r="C24" s="11">
        <v>41741.685299999997</v>
      </c>
      <c r="D24" s="10" t="s">
        <v>62</v>
      </c>
      <c r="E24" s="49">
        <v>-0.50170455438326145</v>
      </c>
      <c r="F24" s="15" t="s">
        <v>61</v>
      </c>
      <c r="G24" s="10" t="s">
        <v>253</v>
      </c>
      <c r="H24" s="11">
        <v>-9378.5</v>
      </c>
      <c r="I24" s="50" t="s">
        <v>63</v>
      </c>
      <c r="J24" s="51" t="s">
        <v>64</v>
      </c>
      <c r="K24" s="50">
        <v>-9378.5</v>
      </c>
      <c r="L24" s="50" t="s">
        <v>65</v>
      </c>
      <c r="M24" s="51" t="s">
        <v>66</v>
      </c>
      <c r="N24" s="51"/>
      <c r="O24" s="52" t="s">
        <v>67</v>
      </c>
      <c r="P24" s="52" t="s">
        <v>68</v>
      </c>
    </row>
    <row r="25" spans="1:16" ht="12.75" customHeight="1" thickBot="1" x14ac:dyDescent="0.25">
      <c r="A25" s="11" t="s">
        <v>68</v>
      </c>
      <c r="B25" s="15" t="s">
        <v>32</v>
      </c>
      <c r="C25" s="11">
        <v>41743.593099999998</v>
      </c>
      <c r="D25" s="10" t="s">
        <v>62</v>
      </c>
      <c r="E25" s="49">
        <v>0.9968893846305017</v>
      </c>
      <c r="F25" s="15" t="s">
        <v>61</v>
      </c>
      <c r="G25" s="10" t="s">
        <v>254</v>
      </c>
      <c r="H25" s="11">
        <v>-9377</v>
      </c>
      <c r="I25" s="50" t="s">
        <v>69</v>
      </c>
      <c r="J25" s="51" t="s">
        <v>70</v>
      </c>
      <c r="K25" s="50">
        <v>-9377</v>
      </c>
      <c r="L25" s="50" t="s">
        <v>71</v>
      </c>
      <c r="M25" s="51" t="s">
        <v>66</v>
      </c>
      <c r="N25" s="51"/>
      <c r="O25" s="52" t="s">
        <v>67</v>
      </c>
      <c r="P25" s="52" t="s">
        <v>68</v>
      </c>
    </row>
    <row r="26" spans="1:16" ht="12.75" customHeight="1" thickBot="1" x14ac:dyDescent="0.25">
      <c r="A26" s="11" t="s">
        <v>68</v>
      </c>
      <c r="B26" s="15" t="s">
        <v>32</v>
      </c>
      <c r="C26" s="11">
        <v>41991.823299999996</v>
      </c>
      <c r="D26" s="10" t="s">
        <v>62</v>
      </c>
      <c r="E26" s="49">
        <v>195.98392848726363</v>
      </c>
      <c r="F26" s="15" t="s">
        <v>61</v>
      </c>
      <c r="G26" s="10" t="s">
        <v>255</v>
      </c>
      <c r="H26" s="11">
        <v>-9182</v>
      </c>
      <c r="I26" s="50" t="s">
        <v>72</v>
      </c>
      <c r="J26" s="51" t="s">
        <v>73</v>
      </c>
      <c r="K26" s="50">
        <v>-9182</v>
      </c>
      <c r="L26" s="50" t="s">
        <v>74</v>
      </c>
      <c r="M26" s="51" t="s">
        <v>66</v>
      </c>
      <c r="N26" s="51"/>
      <c r="O26" s="52" t="s">
        <v>75</v>
      </c>
      <c r="P26" s="52" t="s">
        <v>68</v>
      </c>
    </row>
    <row r="27" spans="1:16" ht="12.75" customHeight="1" thickBot="1" x14ac:dyDescent="0.25">
      <c r="A27" s="11" t="s">
        <v>68</v>
      </c>
      <c r="B27" s="15" t="s">
        <v>32</v>
      </c>
      <c r="C27" s="11">
        <v>42005.828200000004</v>
      </c>
      <c r="D27" s="10" t="s">
        <v>62</v>
      </c>
      <c r="E27" s="49">
        <v>206.984902518344</v>
      </c>
      <c r="F27" s="15" t="s">
        <v>61</v>
      </c>
      <c r="G27" s="10" t="s">
        <v>256</v>
      </c>
      <c r="H27" s="11">
        <v>-9171</v>
      </c>
      <c r="I27" s="50" t="s">
        <v>76</v>
      </c>
      <c r="J27" s="51" t="s">
        <v>77</v>
      </c>
      <c r="K27" s="50">
        <v>-9171</v>
      </c>
      <c r="L27" s="50" t="s">
        <v>78</v>
      </c>
      <c r="M27" s="51" t="s">
        <v>66</v>
      </c>
      <c r="N27" s="51"/>
      <c r="O27" s="52" t="s">
        <v>75</v>
      </c>
      <c r="P27" s="52" t="s">
        <v>68</v>
      </c>
    </row>
    <row r="28" spans="1:16" ht="12.75" customHeight="1" thickBot="1" x14ac:dyDescent="0.25">
      <c r="A28" s="11" t="s">
        <v>68</v>
      </c>
      <c r="B28" s="15" t="s">
        <v>38</v>
      </c>
      <c r="C28" s="11">
        <v>42053.567300000002</v>
      </c>
      <c r="D28" s="10" t="s">
        <v>62</v>
      </c>
      <c r="E28" s="49">
        <v>244.48439193753782</v>
      </c>
      <c r="F28" s="15" t="s">
        <v>61</v>
      </c>
      <c r="G28" s="10" t="s">
        <v>257</v>
      </c>
      <c r="H28" s="11">
        <v>-9133.5</v>
      </c>
      <c r="I28" s="50" t="s">
        <v>79</v>
      </c>
      <c r="J28" s="51" t="s">
        <v>80</v>
      </c>
      <c r="K28" s="50">
        <v>-9133.5</v>
      </c>
      <c r="L28" s="50" t="s">
        <v>81</v>
      </c>
      <c r="M28" s="51" t="s">
        <v>66</v>
      </c>
      <c r="N28" s="51"/>
      <c r="O28" s="52" t="s">
        <v>82</v>
      </c>
      <c r="P28" s="52" t="s">
        <v>68</v>
      </c>
    </row>
    <row r="29" spans="1:16" ht="12.75" customHeight="1" thickBot="1" x14ac:dyDescent="0.25">
      <c r="A29" s="11" t="s">
        <v>68</v>
      </c>
      <c r="B29" s="15" t="s">
        <v>38</v>
      </c>
      <c r="C29" s="11">
        <v>42054.841</v>
      </c>
      <c r="D29" s="10" t="s">
        <v>62</v>
      </c>
      <c r="E29" s="49">
        <v>245.48489466325216</v>
      </c>
      <c r="F29" s="15" t="s">
        <v>61</v>
      </c>
      <c r="G29" s="10" t="s">
        <v>258</v>
      </c>
      <c r="H29" s="11">
        <v>-9132.5</v>
      </c>
      <c r="I29" s="50" t="s">
        <v>83</v>
      </c>
      <c r="J29" s="51" t="s">
        <v>84</v>
      </c>
      <c r="K29" s="50">
        <v>-9132.5</v>
      </c>
      <c r="L29" s="50" t="s">
        <v>85</v>
      </c>
      <c r="M29" s="51" t="s">
        <v>66</v>
      </c>
      <c r="N29" s="51"/>
      <c r="O29" s="52" t="s">
        <v>82</v>
      </c>
      <c r="P29" s="52" t="s">
        <v>68</v>
      </c>
    </row>
    <row r="30" spans="1:16" ht="12.75" customHeight="1" thickBot="1" x14ac:dyDescent="0.25">
      <c r="A30" s="11" t="s">
        <v>68</v>
      </c>
      <c r="B30" s="15" t="s">
        <v>32</v>
      </c>
      <c r="C30" s="11">
        <v>42056.752200000003</v>
      </c>
      <c r="D30" s="10" t="s">
        <v>62</v>
      </c>
      <c r="E30" s="49">
        <v>246.98615933263326</v>
      </c>
      <c r="F30" s="15" t="s">
        <v>61</v>
      </c>
      <c r="G30" s="10" t="s">
        <v>259</v>
      </c>
      <c r="H30" s="11">
        <v>-9131</v>
      </c>
      <c r="I30" s="50" t="s">
        <v>86</v>
      </c>
      <c r="J30" s="51" t="s">
        <v>87</v>
      </c>
      <c r="K30" s="50">
        <v>-9131</v>
      </c>
      <c r="L30" s="50" t="s">
        <v>88</v>
      </c>
      <c r="M30" s="51" t="s">
        <v>66</v>
      </c>
      <c r="N30" s="51"/>
      <c r="O30" s="52" t="s">
        <v>82</v>
      </c>
      <c r="P30" s="52" t="s">
        <v>68</v>
      </c>
    </row>
    <row r="31" spans="1:16" ht="12.75" customHeight="1" thickBot="1" x14ac:dyDescent="0.25">
      <c r="A31" s="11" t="s">
        <v>68</v>
      </c>
      <c r="B31" s="15" t="s">
        <v>38</v>
      </c>
      <c r="C31" s="11">
        <v>42058.660400000001</v>
      </c>
      <c r="D31" s="10" t="s">
        <v>62</v>
      </c>
      <c r="E31" s="49">
        <v>248.48506747521728</v>
      </c>
      <c r="F31" s="15" t="s">
        <v>61</v>
      </c>
      <c r="G31" s="10" t="s">
        <v>260</v>
      </c>
      <c r="H31" s="11">
        <v>-9129.5</v>
      </c>
      <c r="I31" s="50" t="s">
        <v>89</v>
      </c>
      <c r="J31" s="51" t="s">
        <v>90</v>
      </c>
      <c r="K31" s="50">
        <v>-9129.5</v>
      </c>
      <c r="L31" s="50" t="s">
        <v>91</v>
      </c>
      <c r="M31" s="51" t="s">
        <v>66</v>
      </c>
      <c r="N31" s="51"/>
      <c r="O31" s="52" t="s">
        <v>82</v>
      </c>
      <c r="P31" s="52" t="s">
        <v>68</v>
      </c>
    </row>
    <row r="32" spans="1:16" ht="12.75" customHeight="1" thickBot="1" x14ac:dyDescent="0.25">
      <c r="A32" s="11" t="s">
        <v>68</v>
      </c>
      <c r="B32" s="15" t="s">
        <v>32</v>
      </c>
      <c r="C32" s="11">
        <v>42060.571100000001</v>
      </c>
      <c r="D32" s="10" t="s">
        <v>62</v>
      </c>
      <c r="E32" s="49">
        <v>249.98593939013125</v>
      </c>
      <c r="F32" s="15" t="s">
        <v>61</v>
      </c>
      <c r="G32" s="10" t="s">
        <v>261</v>
      </c>
      <c r="H32" s="11">
        <v>-9128</v>
      </c>
      <c r="I32" s="50" t="s">
        <v>92</v>
      </c>
      <c r="J32" s="51" t="s">
        <v>93</v>
      </c>
      <c r="K32" s="50">
        <v>-9128</v>
      </c>
      <c r="L32" s="50" t="s">
        <v>94</v>
      </c>
      <c r="M32" s="51" t="s">
        <v>66</v>
      </c>
      <c r="N32" s="51"/>
      <c r="O32" s="52" t="s">
        <v>82</v>
      </c>
      <c r="P32" s="52" t="s">
        <v>68</v>
      </c>
    </row>
    <row r="33" spans="1:16" ht="12.75" customHeight="1" thickBot="1" x14ac:dyDescent="0.25">
      <c r="A33" s="11" t="s">
        <v>68</v>
      </c>
      <c r="B33" s="15" t="s">
        <v>38</v>
      </c>
      <c r="C33" s="11">
        <v>42371.831899999997</v>
      </c>
      <c r="D33" s="10" t="s">
        <v>62</v>
      </c>
      <c r="E33" s="49">
        <v>494.48407773396133</v>
      </c>
      <c r="F33" s="15" t="s">
        <v>61</v>
      </c>
      <c r="G33" s="10" t="s">
        <v>262</v>
      </c>
      <c r="H33" s="11">
        <v>-8883.5</v>
      </c>
      <c r="I33" s="50" t="s">
        <v>95</v>
      </c>
      <c r="J33" s="51" t="s">
        <v>96</v>
      </c>
      <c r="K33" s="50">
        <v>-8883.5</v>
      </c>
      <c r="L33" s="50" t="s">
        <v>97</v>
      </c>
      <c r="M33" s="51" t="s">
        <v>66</v>
      </c>
      <c r="N33" s="51"/>
      <c r="O33" s="52" t="s">
        <v>82</v>
      </c>
      <c r="P33" s="52" t="s">
        <v>68</v>
      </c>
    </row>
    <row r="34" spans="1:16" ht="12.75" customHeight="1" thickBot="1" x14ac:dyDescent="0.25">
      <c r="A34" s="11" t="s">
        <v>68</v>
      </c>
      <c r="B34" s="15" t="s">
        <v>38</v>
      </c>
      <c r="C34" s="11">
        <v>42380.743799999997</v>
      </c>
      <c r="D34" s="10" t="s">
        <v>62</v>
      </c>
      <c r="E34" s="49">
        <v>501.48445477824765</v>
      </c>
      <c r="F34" s="15" t="s">
        <v>61</v>
      </c>
      <c r="G34" s="10" t="s">
        <v>263</v>
      </c>
      <c r="H34" s="11">
        <v>-8876.5</v>
      </c>
      <c r="I34" s="50" t="s">
        <v>98</v>
      </c>
      <c r="J34" s="51" t="s">
        <v>99</v>
      </c>
      <c r="K34" s="50">
        <v>-8876.5</v>
      </c>
      <c r="L34" s="50" t="s">
        <v>100</v>
      </c>
      <c r="M34" s="51" t="s">
        <v>66</v>
      </c>
      <c r="N34" s="51"/>
      <c r="O34" s="52" t="s">
        <v>67</v>
      </c>
      <c r="P34" s="52" t="s">
        <v>68</v>
      </c>
    </row>
    <row r="35" spans="1:16" ht="12.75" customHeight="1" thickBot="1" x14ac:dyDescent="0.25">
      <c r="A35" s="11" t="s">
        <v>68</v>
      </c>
      <c r="B35" s="15" t="s">
        <v>38</v>
      </c>
      <c r="C35" s="11">
        <v>42385.836199999998</v>
      </c>
      <c r="D35" s="10" t="s">
        <v>62</v>
      </c>
      <c r="E35" s="49">
        <v>505.48458045967777</v>
      </c>
      <c r="F35" s="15" t="s">
        <v>61</v>
      </c>
      <c r="G35" s="10" t="s">
        <v>264</v>
      </c>
      <c r="H35" s="11">
        <v>-8872.5</v>
      </c>
      <c r="I35" s="50" t="s">
        <v>101</v>
      </c>
      <c r="J35" s="51" t="s">
        <v>102</v>
      </c>
      <c r="K35" s="50">
        <v>-8872.5</v>
      </c>
      <c r="L35" s="50" t="s">
        <v>103</v>
      </c>
      <c r="M35" s="51" t="s">
        <v>66</v>
      </c>
      <c r="N35" s="51"/>
      <c r="O35" s="52" t="s">
        <v>75</v>
      </c>
      <c r="P35" s="52" t="s">
        <v>68</v>
      </c>
    </row>
    <row r="36" spans="1:16" ht="12.75" customHeight="1" thickBot="1" x14ac:dyDescent="0.25">
      <c r="A36" s="11" t="s">
        <v>68</v>
      </c>
      <c r="B36" s="15" t="s">
        <v>32</v>
      </c>
      <c r="C36" s="11">
        <v>42387.744599999998</v>
      </c>
      <c r="D36" s="10" t="s">
        <v>62</v>
      </c>
      <c r="E36" s="49">
        <v>506.98364570404976</v>
      </c>
      <c r="F36" s="15" t="s">
        <v>61</v>
      </c>
      <c r="G36" s="10" t="s">
        <v>265</v>
      </c>
      <c r="H36" s="11">
        <v>-8871</v>
      </c>
      <c r="I36" s="50" t="s">
        <v>104</v>
      </c>
      <c r="J36" s="51" t="s">
        <v>105</v>
      </c>
      <c r="K36" s="50">
        <v>-8871</v>
      </c>
      <c r="L36" s="50" t="s">
        <v>106</v>
      </c>
      <c r="M36" s="51" t="s">
        <v>66</v>
      </c>
      <c r="N36" s="51"/>
      <c r="O36" s="52" t="s">
        <v>75</v>
      </c>
      <c r="P36" s="52" t="s">
        <v>68</v>
      </c>
    </row>
    <row r="37" spans="1:16" ht="12.75" customHeight="1" thickBot="1" x14ac:dyDescent="0.25">
      <c r="A37" s="11" t="s">
        <v>68</v>
      </c>
      <c r="B37" s="15" t="s">
        <v>38</v>
      </c>
      <c r="C37" s="11">
        <v>42394.747000000003</v>
      </c>
      <c r="D37" s="10" t="s">
        <v>62</v>
      </c>
      <c r="E37" s="49">
        <v>512.48409344414438</v>
      </c>
      <c r="F37" s="15" t="s">
        <v>61</v>
      </c>
      <c r="G37" s="10" t="s">
        <v>266</v>
      </c>
      <c r="H37" s="11">
        <v>-8865.5</v>
      </c>
      <c r="I37" s="50" t="s">
        <v>107</v>
      </c>
      <c r="J37" s="51" t="s">
        <v>108</v>
      </c>
      <c r="K37" s="50">
        <v>-8865.5</v>
      </c>
      <c r="L37" s="50" t="s">
        <v>109</v>
      </c>
      <c r="M37" s="51" t="s">
        <v>66</v>
      </c>
      <c r="N37" s="51"/>
      <c r="O37" s="52" t="s">
        <v>75</v>
      </c>
      <c r="P37" s="52" t="s">
        <v>68</v>
      </c>
    </row>
    <row r="38" spans="1:16" ht="12.75" customHeight="1" thickBot="1" x14ac:dyDescent="0.25">
      <c r="A38" s="11" t="s">
        <v>68</v>
      </c>
      <c r="B38" s="15" t="s">
        <v>32</v>
      </c>
      <c r="C38" s="11">
        <v>42466.666599999997</v>
      </c>
      <c r="D38" s="10" t="s">
        <v>62</v>
      </c>
      <c r="E38" s="49">
        <v>568.97758157509952</v>
      </c>
      <c r="F38" s="15" t="s">
        <v>61</v>
      </c>
      <c r="G38" s="10" t="s">
        <v>267</v>
      </c>
      <c r="H38" s="11">
        <v>-8809</v>
      </c>
      <c r="I38" s="50" t="s">
        <v>110</v>
      </c>
      <c r="J38" s="51" t="s">
        <v>111</v>
      </c>
      <c r="K38" s="50">
        <v>-8809</v>
      </c>
      <c r="L38" s="50" t="s">
        <v>112</v>
      </c>
      <c r="M38" s="51" t="s">
        <v>66</v>
      </c>
      <c r="N38" s="51"/>
      <c r="O38" s="52" t="s">
        <v>113</v>
      </c>
      <c r="P38" s="52" t="s">
        <v>68</v>
      </c>
    </row>
    <row r="39" spans="1:16" ht="12.75" customHeight="1" thickBot="1" x14ac:dyDescent="0.25">
      <c r="A39" s="11" t="s">
        <v>68</v>
      </c>
      <c r="B39" s="15" t="s">
        <v>38</v>
      </c>
      <c r="C39" s="11">
        <v>42468.5769</v>
      </c>
      <c r="D39" s="10" t="s">
        <v>62</v>
      </c>
      <c r="E39" s="49">
        <v>570.47813928644325</v>
      </c>
      <c r="F39" s="15" t="s">
        <v>61</v>
      </c>
      <c r="G39" s="10" t="s">
        <v>268</v>
      </c>
      <c r="H39" s="11">
        <v>-8807.5</v>
      </c>
      <c r="I39" s="50" t="s">
        <v>114</v>
      </c>
      <c r="J39" s="51" t="s">
        <v>115</v>
      </c>
      <c r="K39" s="50">
        <v>-8807.5</v>
      </c>
      <c r="L39" s="50" t="s">
        <v>116</v>
      </c>
      <c r="M39" s="51" t="s">
        <v>66</v>
      </c>
      <c r="N39" s="51"/>
      <c r="O39" s="52" t="s">
        <v>113</v>
      </c>
      <c r="P39" s="52" t="s">
        <v>68</v>
      </c>
    </row>
    <row r="40" spans="1:16" ht="12.75" customHeight="1" thickBot="1" x14ac:dyDescent="0.25">
      <c r="A40" s="11" t="s">
        <v>68</v>
      </c>
      <c r="B40" s="15" t="s">
        <v>38</v>
      </c>
      <c r="C40" s="11">
        <v>42473.668899999997</v>
      </c>
      <c r="D40" s="10" t="s">
        <v>62</v>
      </c>
      <c r="E40" s="49">
        <v>574.47795076429736</v>
      </c>
      <c r="F40" s="15" t="s">
        <v>61</v>
      </c>
      <c r="G40" s="10" t="s">
        <v>269</v>
      </c>
      <c r="H40" s="11">
        <v>-8803.5</v>
      </c>
      <c r="I40" s="50" t="s">
        <v>117</v>
      </c>
      <c r="J40" s="51" t="s">
        <v>118</v>
      </c>
      <c r="K40" s="50">
        <v>-8803.5</v>
      </c>
      <c r="L40" s="50" t="s">
        <v>119</v>
      </c>
      <c r="M40" s="51" t="s">
        <v>66</v>
      </c>
      <c r="N40" s="51"/>
      <c r="O40" s="52" t="s">
        <v>113</v>
      </c>
      <c r="P40" s="52" t="s">
        <v>68</v>
      </c>
    </row>
    <row r="41" spans="1:16" ht="12.75" customHeight="1" thickBot="1" x14ac:dyDescent="0.25">
      <c r="A41" s="11" t="s">
        <v>68</v>
      </c>
      <c r="B41" s="15" t="s">
        <v>38</v>
      </c>
      <c r="C41" s="11">
        <v>42744.842299999997</v>
      </c>
      <c r="D41" s="10" t="s">
        <v>62</v>
      </c>
      <c r="E41" s="49">
        <v>787.48707837807808</v>
      </c>
      <c r="F41" s="15" t="s">
        <v>61</v>
      </c>
      <c r="G41" s="10" t="s">
        <v>270</v>
      </c>
      <c r="H41" s="11">
        <v>-8590.5</v>
      </c>
      <c r="I41" s="50" t="s">
        <v>120</v>
      </c>
      <c r="J41" s="51" t="s">
        <v>121</v>
      </c>
      <c r="K41" s="50">
        <v>-8590.5</v>
      </c>
      <c r="L41" s="50" t="s">
        <v>122</v>
      </c>
      <c r="M41" s="51" t="s">
        <v>66</v>
      </c>
      <c r="N41" s="51"/>
      <c r="O41" s="52" t="s">
        <v>82</v>
      </c>
      <c r="P41" s="52" t="s">
        <v>68</v>
      </c>
    </row>
    <row r="42" spans="1:16" ht="12.75" customHeight="1" thickBot="1" x14ac:dyDescent="0.25">
      <c r="A42" s="11" t="s">
        <v>68</v>
      </c>
      <c r="B42" s="15" t="s">
        <v>32</v>
      </c>
      <c r="C42" s="11">
        <v>43207.591500000002</v>
      </c>
      <c r="D42" s="10" t="s">
        <v>62</v>
      </c>
      <c r="E42" s="49">
        <v>1150.98070790065</v>
      </c>
      <c r="F42" s="15" t="s">
        <v>61</v>
      </c>
      <c r="G42" s="10" t="s">
        <v>271</v>
      </c>
      <c r="H42" s="11">
        <v>-8227</v>
      </c>
      <c r="I42" s="50" t="s">
        <v>123</v>
      </c>
      <c r="J42" s="51" t="s">
        <v>124</v>
      </c>
      <c r="K42" s="50">
        <v>-8227</v>
      </c>
      <c r="L42" s="50" t="s">
        <v>125</v>
      </c>
      <c r="M42" s="51" t="s">
        <v>66</v>
      </c>
      <c r="N42" s="51"/>
      <c r="O42" s="52" t="s">
        <v>82</v>
      </c>
      <c r="P42" s="52" t="s">
        <v>68</v>
      </c>
    </row>
    <row r="43" spans="1:16" ht="12.75" customHeight="1" thickBot="1" x14ac:dyDescent="0.25">
      <c r="A43" s="11" t="s">
        <v>68</v>
      </c>
      <c r="B43" s="15" t="s">
        <v>32</v>
      </c>
      <c r="C43" s="11">
        <v>43515.652800000003</v>
      </c>
      <c r="D43" s="10" t="s">
        <v>62</v>
      </c>
      <c r="E43" s="49">
        <v>1392.9656104189928</v>
      </c>
      <c r="F43" s="15" t="s">
        <v>61</v>
      </c>
      <c r="G43" s="10" t="s">
        <v>272</v>
      </c>
      <c r="H43" s="11">
        <v>-7985</v>
      </c>
      <c r="I43" s="50" t="s">
        <v>126</v>
      </c>
      <c r="J43" s="51" t="s">
        <v>127</v>
      </c>
      <c r="K43" s="50">
        <v>-7985</v>
      </c>
      <c r="L43" s="50" t="s">
        <v>128</v>
      </c>
      <c r="M43" s="51" t="s">
        <v>66</v>
      </c>
      <c r="N43" s="51"/>
      <c r="O43" s="52" t="s">
        <v>82</v>
      </c>
      <c r="P43" s="52" t="s">
        <v>68</v>
      </c>
    </row>
    <row r="44" spans="1:16" ht="12.75" customHeight="1" thickBot="1" x14ac:dyDescent="0.25">
      <c r="A44" s="11" t="s">
        <v>68</v>
      </c>
      <c r="B44" s="15" t="s">
        <v>38</v>
      </c>
      <c r="C44" s="11">
        <v>43960.586499999998</v>
      </c>
      <c r="D44" s="10" t="s">
        <v>62</v>
      </c>
      <c r="E44" s="49">
        <v>1742.465005577111</v>
      </c>
      <c r="F44" s="15" t="s">
        <v>61</v>
      </c>
      <c r="G44" s="10" t="s">
        <v>273</v>
      </c>
      <c r="H44" s="11">
        <v>-7635.5</v>
      </c>
      <c r="I44" s="50" t="s">
        <v>129</v>
      </c>
      <c r="J44" s="51" t="s">
        <v>130</v>
      </c>
      <c r="K44" s="50">
        <v>-7635.5</v>
      </c>
      <c r="L44" s="50" t="s">
        <v>131</v>
      </c>
      <c r="M44" s="51" t="s">
        <v>66</v>
      </c>
      <c r="N44" s="51"/>
      <c r="O44" s="52" t="s">
        <v>82</v>
      </c>
      <c r="P44" s="52" t="s">
        <v>68</v>
      </c>
    </row>
    <row r="45" spans="1:16" ht="12.75" customHeight="1" thickBot="1" x14ac:dyDescent="0.25">
      <c r="A45" s="11" t="s">
        <v>68</v>
      </c>
      <c r="B45" s="15" t="s">
        <v>38</v>
      </c>
      <c r="C45" s="11">
        <v>44590.731399999997</v>
      </c>
      <c r="D45" s="10" t="s">
        <v>62</v>
      </c>
      <c r="E45" s="49">
        <v>2237.4494525002719</v>
      </c>
      <c r="F45" s="15" t="s">
        <v>61</v>
      </c>
      <c r="G45" s="10" t="s">
        <v>274</v>
      </c>
      <c r="H45" s="11">
        <v>-7140.5</v>
      </c>
      <c r="I45" s="50" t="s">
        <v>132</v>
      </c>
      <c r="J45" s="51" t="s">
        <v>133</v>
      </c>
      <c r="K45" s="50">
        <v>-7140.5</v>
      </c>
      <c r="L45" s="50" t="s">
        <v>94</v>
      </c>
      <c r="M45" s="51" t="s">
        <v>66</v>
      </c>
      <c r="N45" s="51"/>
      <c r="O45" s="52" t="s">
        <v>113</v>
      </c>
      <c r="P45" s="52" t="s">
        <v>68</v>
      </c>
    </row>
    <row r="46" spans="1:16" ht="12.75" customHeight="1" thickBot="1" x14ac:dyDescent="0.25">
      <c r="A46" s="11" t="s">
        <v>68</v>
      </c>
      <c r="B46" s="15" t="s">
        <v>32</v>
      </c>
      <c r="C46" s="11">
        <v>44592.640500000001</v>
      </c>
      <c r="D46" s="10" t="s">
        <v>62</v>
      </c>
      <c r="E46" s="49">
        <v>2238.9490676008991</v>
      </c>
      <c r="F46" s="15" t="s">
        <v>61</v>
      </c>
      <c r="G46" s="10" t="s">
        <v>275</v>
      </c>
      <c r="H46" s="11">
        <v>-7139</v>
      </c>
      <c r="I46" s="50" t="s">
        <v>134</v>
      </c>
      <c r="J46" s="51" t="s">
        <v>135</v>
      </c>
      <c r="K46" s="50">
        <v>-7139</v>
      </c>
      <c r="L46" s="50" t="s">
        <v>136</v>
      </c>
      <c r="M46" s="51" t="s">
        <v>66</v>
      </c>
      <c r="N46" s="51"/>
      <c r="O46" s="52" t="s">
        <v>113</v>
      </c>
      <c r="P46" s="52" t="s">
        <v>68</v>
      </c>
    </row>
    <row r="47" spans="1:16" ht="12.75" customHeight="1" thickBot="1" x14ac:dyDescent="0.25">
      <c r="A47" s="11" t="s">
        <v>147</v>
      </c>
      <c r="B47" s="15" t="s">
        <v>32</v>
      </c>
      <c r="C47" s="11">
        <v>51146.237999999998</v>
      </c>
      <c r="D47" s="10" t="s">
        <v>62</v>
      </c>
      <c r="E47" s="49">
        <v>7386.8584355804096</v>
      </c>
      <c r="F47" s="15" t="s">
        <v>61</v>
      </c>
      <c r="G47" s="10" t="s">
        <v>276</v>
      </c>
      <c r="H47" s="11">
        <v>-1991</v>
      </c>
      <c r="I47" s="50" t="s">
        <v>142</v>
      </c>
      <c r="J47" s="51" t="s">
        <v>143</v>
      </c>
      <c r="K47" s="50">
        <v>-1991</v>
      </c>
      <c r="L47" s="50" t="s">
        <v>144</v>
      </c>
      <c r="M47" s="51" t="s">
        <v>145</v>
      </c>
      <c r="N47" s="51"/>
      <c r="O47" s="52" t="s">
        <v>146</v>
      </c>
      <c r="P47" s="53" t="s">
        <v>147</v>
      </c>
    </row>
    <row r="48" spans="1:16" ht="12.75" customHeight="1" thickBot="1" x14ac:dyDescent="0.25">
      <c r="A48" s="11" t="s">
        <v>152</v>
      </c>
      <c r="B48" s="15" t="s">
        <v>32</v>
      </c>
      <c r="C48" s="11">
        <v>53015.053500000002</v>
      </c>
      <c r="D48" s="10" t="s">
        <v>62</v>
      </c>
      <c r="E48" s="49">
        <v>8854.829701663708</v>
      </c>
      <c r="F48" s="15" t="s">
        <v>61</v>
      </c>
      <c r="G48" s="10" t="s">
        <v>277</v>
      </c>
      <c r="H48" s="11">
        <v>-523</v>
      </c>
      <c r="I48" s="50" t="s">
        <v>148</v>
      </c>
      <c r="J48" s="51" t="s">
        <v>149</v>
      </c>
      <c r="K48" s="50">
        <v>-523</v>
      </c>
      <c r="L48" s="50" t="s">
        <v>150</v>
      </c>
      <c r="M48" s="51" t="s">
        <v>66</v>
      </c>
      <c r="N48" s="51"/>
      <c r="O48" s="52" t="s">
        <v>151</v>
      </c>
      <c r="P48" s="53" t="s">
        <v>152</v>
      </c>
    </row>
    <row r="49" spans="1:16" ht="12.75" customHeight="1" thickBot="1" x14ac:dyDescent="0.25">
      <c r="A49" s="11" t="s">
        <v>152</v>
      </c>
      <c r="B49" s="15" t="s">
        <v>32</v>
      </c>
      <c r="C49" s="11">
        <v>53337.138500000001</v>
      </c>
      <c r="D49" s="10" t="s">
        <v>62</v>
      </c>
      <c r="E49" s="49">
        <v>9107.8303457810307</v>
      </c>
      <c r="F49" s="15" t="s">
        <v>61</v>
      </c>
      <c r="G49" s="10" t="s">
        <v>278</v>
      </c>
      <c r="H49" s="11">
        <v>-270</v>
      </c>
      <c r="I49" s="50" t="s">
        <v>169</v>
      </c>
      <c r="J49" s="51" t="s">
        <v>170</v>
      </c>
      <c r="K49" s="50">
        <v>-270</v>
      </c>
      <c r="L49" s="50" t="s">
        <v>171</v>
      </c>
      <c r="M49" s="51" t="s">
        <v>66</v>
      </c>
      <c r="N49" s="51"/>
      <c r="O49" s="52" t="s">
        <v>151</v>
      </c>
      <c r="P49" s="53" t="s">
        <v>152</v>
      </c>
    </row>
    <row r="50" spans="1:16" ht="12.75" customHeight="1" thickBot="1" x14ac:dyDescent="0.25">
      <c r="A50" s="11" t="s">
        <v>201</v>
      </c>
      <c r="B50" s="15" t="s">
        <v>38</v>
      </c>
      <c r="C50" s="11">
        <v>54808.128900000003</v>
      </c>
      <c r="D50" s="10" t="s">
        <v>62</v>
      </c>
      <c r="E50" s="49">
        <v>10263.306442744255</v>
      </c>
      <c r="F50" s="15" t="s">
        <v>61</v>
      </c>
      <c r="G50" s="10" t="s">
        <v>279</v>
      </c>
      <c r="H50" s="11">
        <v>885.5</v>
      </c>
      <c r="I50" s="50" t="s">
        <v>197</v>
      </c>
      <c r="J50" s="51" t="s">
        <v>198</v>
      </c>
      <c r="K50" s="50" t="s">
        <v>199</v>
      </c>
      <c r="L50" s="50" t="s">
        <v>200</v>
      </c>
      <c r="M50" s="51" t="s">
        <v>145</v>
      </c>
      <c r="N50" s="51"/>
      <c r="O50" s="52" t="s">
        <v>146</v>
      </c>
      <c r="P50" s="53" t="s">
        <v>201</v>
      </c>
    </row>
    <row r="51" spans="1:16" ht="12.75" customHeight="1" thickBot="1" x14ac:dyDescent="0.25">
      <c r="A51" s="11" t="s">
        <v>201</v>
      </c>
      <c r="B51" s="15" t="s">
        <v>32</v>
      </c>
      <c r="C51" s="11">
        <v>54824.044900000001</v>
      </c>
      <c r="D51" s="10" t="s">
        <v>62</v>
      </c>
      <c r="E51" s="49">
        <v>10275.808602893814</v>
      </c>
      <c r="F51" s="15" t="s">
        <v>61</v>
      </c>
      <c r="G51" s="10" t="s">
        <v>280</v>
      </c>
      <c r="H51" s="11">
        <v>898</v>
      </c>
      <c r="I51" s="50" t="s">
        <v>202</v>
      </c>
      <c r="J51" s="51" t="s">
        <v>203</v>
      </c>
      <c r="K51" s="50" t="s">
        <v>204</v>
      </c>
      <c r="L51" s="50" t="s">
        <v>205</v>
      </c>
      <c r="M51" s="51" t="s">
        <v>145</v>
      </c>
      <c r="N51" s="51"/>
      <c r="O51" s="52" t="s">
        <v>146</v>
      </c>
      <c r="P51" s="53" t="s">
        <v>201</v>
      </c>
    </row>
    <row r="52" spans="1:16" ht="12.75" customHeight="1" thickBot="1" x14ac:dyDescent="0.25">
      <c r="A52" s="11" t="s">
        <v>210</v>
      </c>
      <c r="B52" s="15" t="s">
        <v>38</v>
      </c>
      <c r="C52" s="11">
        <v>55226.938999999998</v>
      </c>
      <c r="D52" s="10" t="s">
        <v>62</v>
      </c>
      <c r="E52" s="49">
        <v>10592.285516786324</v>
      </c>
      <c r="F52" s="15" t="s">
        <v>61</v>
      </c>
      <c r="G52" s="10" t="s">
        <v>281</v>
      </c>
      <c r="H52" s="11">
        <v>1214.5</v>
      </c>
      <c r="I52" s="50" t="s">
        <v>206</v>
      </c>
      <c r="J52" s="51" t="s">
        <v>207</v>
      </c>
      <c r="K52" s="50" t="s">
        <v>208</v>
      </c>
      <c r="L52" s="50" t="s">
        <v>209</v>
      </c>
      <c r="M52" s="51" t="s">
        <v>145</v>
      </c>
      <c r="N52" s="51"/>
      <c r="O52" s="52" t="s">
        <v>151</v>
      </c>
      <c r="P52" s="53" t="s">
        <v>210</v>
      </c>
    </row>
    <row r="53" spans="1:16" ht="12.75" customHeight="1" thickBot="1" x14ac:dyDescent="0.25">
      <c r="A53" s="11" t="s">
        <v>221</v>
      </c>
      <c r="B53" s="15" t="s">
        <v>32</v>
      </c>
      <c r="C53" s="11">
        <v>56304.582000000002</v>
      </c>
      <c r="D53" s="10" t="s">
        <v>62</v>
      </c>
      <c r="E53" s="49">
        <v>11438.783717970873</v>
      </c>
      <c r="F53" s="15" t="s">
        <v>61</v>
      </c>
      <c r="G53" s="10" t="s">
        <v>282</v>
      </c>
      <c r="H53" s="11">
        <v>2061</v>
      </c>
      <c r="I53" s="50" t="s">
        <v>217</v>
      </c>
      <c r="J53" s="51" t="s">
        <v>218</v>
      </c>
      <c r="K53" s="50" t="s">
        <v>219</v>
      </c>
      <c r="L53" s="50" t="s">
        <v>144</v>
      </c>
      <c r="M53" s="51" t="s">
        <v>145</v>
      </c>
      <c r="N53" s="51"/>
      <c r="O53" s="52" t="s">
        <v>220</v>
      </c>
      <c r="P53" s="53" t="s">
        <v>221</v>
      </c>
    </row>
    <row r="54" spans="1:16" ht="12.75" customHeight="1" thickBot="1" x14ac:dyDescent="0.25">
      <c r="A54" s="11" t="s">
        <v>221</v>
      </c>
      <c r="B54" s="15" t="s">
        <v>38</v>
      </c>
      <c r="C54" s="11">
        <v>56306.491999999998</v>
      </c>
      <c r="D54" s="10" t="s">
        <v>62</v>
      </c>
      <c r="E54" s="49">
        <v>11440.284040029534</v>
      </c>
      <c r="F54" s="15" t="s">
        <v>61</v>
      </c>
      <c r="G54" s="10" t="s">
        <v>283</v>
      </c>
      <c r="H54" s="11">
        <v>2062.5</v>
      </c>
      <c r="I54" s="50" t="s">
        <v>222</v>
      </c>
      <c r="J54" s="51" t="s">
        <v>223</v>
      </c>
      <c r="K54" s="50" t="s">
        <v>224</v>
      </c>
      <c r="L54" s="50" t="s">
        <v>144</v>
      </c>
      <c r="M54" s="51" t="s">
        <v>145</v>
      </c>
      <c r="N54" s="51"/>
      <c r="O54" s="52" t="s">
        <v>220</v>
      </c>
      <c r="P54" s="53" t="s">
        <v>221</v>
      </c>
    </row>
    <row r="55" spans="1:16" ht="12.75" customHeight="1" thickBot="1" x14ac:dyDescent="0.25">
      <c r="A55" s="11" t="s">
        <v>221</v>
      </c>
      <c r="B55" s="15" t="s">
        <v>38</v>
      </c>
      <c r="C55" s="11">
        <v>56628.582000000002</v>
      </c>
      <c r="D55" s="10" t="s">
        <v>62</v>
      </c>
      <c r="E55" s="49">
        <v>11693.288611691516</v>
      </c>
      <c r="F55" s="15" t="s">
        <v>61</v>
      </c>
      <c r="G55" s="10" t="s">
        <v>284</v>
      </c>
      <c r="H55" s="11">
        <v>2315.5</v>
      </c>
      <c r="I55" s="50" t="s">
        <v>225</v>
      </c>
      <c r="J55" s="51" t="s">
        <v>226</v>
      </c>
      <c r="K55" s="50" t="s">
        <v>227</v>
      </c>
      <c r="L55" s="50" t="s">
        <v>228</v>
      </c>
      <c r="M55" s="51" t="s">
        <v>145</v>
      </c>
      <c r="N55" s="51"/>
      <c r="O55" s="52" t="s">
        <v>220</v>
      </c>
      <c r="P55" s="53" t="s">
        <v>221</v>
      </c>
    </row>
    <row r="56" spans="1:16" ht="12.75" customHeight="1" thickBot="1" x14ac:dyDescent="0.25">
      <c r="A56" s="11" t="s">
        <v>233</v>
      </c>
      <c r="B56" s="15" t="s">
        <v>32</v>
      </c>
      <c r="C56" s="11">
        <v>56675.046799999996</v>
      </c>
      <c r="D56" s="10" t="s">
        <v>62</v>
      </c>
      <c r="E56" s="49">
        <v>11729.787127079631</v>
      </c>
      <c r="F56" s="15" t="s">
        <v>61</v>
      </c>
      <c r="G56" s="10" t="s">
        <v>285</v>
      </c>
      <c r="H56" s="11">
        <v>2352</v>
      </c>
      <c r="I56" s="50" t="s">
        <v>229</v>
      </c>
      <c r="J56" s="51" t="s">
        <v>230</v>
      </c>
      <c r="K56" s="50" t="s">
        <v>231</v>
      </c>
      <c r="L56" s="50" t="s">
        <v>232</v>
      </c>
      <c r="M56" s="51" t="s">
        <v>145</v>
      </c>
      <c r="N56" s="51"/>
      <c r="O56" s="52" t="s">
        <v>151</v>
      </c>
      <c r="P56" s="53" t="s">
        <v>233</v>
      </c>
    </row>
    <row r="57" spans="1:16" x14ac:dyDescent="0.2">
      <c r="B57" s="15"/>
      <c r="F57" s="15"/>
    </row>
    <row r="58" spans="1:16" x14ac:dyDescent="0.2">
      <c r="B58" s="15"/>
      <c r="F58" s="15"/>
    </row>
    <row r="59" spans="1:16" x14ac:dyDescent="0.2">
      <c r="B59" s="15"/>
      <c r="F59" s="15"/>
    </row>
    <row r="60" spans="1:16" x14ac:dyDescent="0.2">
      <c r="B60" s="15"/>
      <c r="F60" s="15"/>
    </row>
    <row r="61" spans="1:16" x14ac:dyDescent="0.2">
      <c r="B61" s="15"/>
      <c r="F61" s="15"/>
    </row>
    <row r="62" spans="1:16" x14ac:dyDescent="0.2">
      <c r="B62" s="15"/>
      <c r="F62" s="15"/>
    </row>
    <row r="63" spans="1:16" x14ac:dyDescent="0.2">
      <c r="B63" s="15"/>
      <c r="F63" s="15"/>
    </row>
    <row r="64" spans="1:1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</sheetData>
  <phoneticPr fontId="8" type="noConversion"/>
  <hyperlinks>
    <hyperlink ref="P11" r:id="rId1" display="http://www.konkoly.hu/cgi-bin/IBVS?3805" xr:uid="{00000000-0004-0000-0100-000000000000}"/>
    <hyperlink ref="P47" r:id="rId2" display="http://vsolj.cetus-net.org/no47.pdf" xr:uid="{00000000-0004-0000-0100-000001000000}"/>
    <hyperlink ref="P48" r:id="rId3" display="http://vsolj.cetus-net.org/no43.pdf" xr:uid="{00000000-0004-0000-0100-000002000000}"/>
    <hyperlink ref="P12" r:id="rId4" display="http://www.konkoly.hu/cgi-bin/IBVS?6153" xr:uid="{00000000-0004-0000-0100-000003000000}"/>
    <hyperlink ref="P13" r:id="rId5" display="http://www.konkoly.hu/cgi-bin/IBVS?6153" xr:uid="{00000000-0004-0000-0100-000004000000}"/>
    <hyperlink ref="P14" r:id="rId6" display="http://www.konkoly.hu/cgi-bin/IBVS?5583" xr:uid="{00000000-0004-0000-0100-000005000000}"/>
    <hyperlink ref="P15" r:id="rId7" display="http://www.konkoly.hu/cgi-bin/IBVS?6153" xr:uid="{00000000-0004-0000-0100-000006000000}"/>
    <hyperlink ref="P49" r:id="rId8" display="http://vsolj.cetus-net.org/no43.pdf" xr:uid="{00000000-0004-0000-0100-000007000000}"/>
    <hyperlink ref="P16" r:id="rId9" display="http://www.konkoly.hu/cgi-bin/IBVS?6153" xr:uid="{00000000-0004-0000-0100-000008000000}"/>
    <hyperlink ref="P17" r:id="rId10" display="http://www.konkoly.hu/cgi-bin/IBVS?5843" xr:uid="{00000000-0004-0000-0100-000009000000}"/>
    <hyperlink ref="P18" r:id="rId11" display="http://www.konkoly.hu/cgi-bin/IBVS?5843" xr:uid="{00000000-0004-0000-0100-00000A000000}"/>
    <hyperlink ref="P19" r:id="rId12" display="http://www.konkoly.hu/cgi-bin/IBVS?5843" xr:uid="{00000000-0004-0000-0100-00000B000000}"/>
    <hyperlink ref="P20" r:id="rId13" display="http://www.konkoly.hu/cgi-bin/IBVS?5931" xr:uid="{00000000-0004-0000-0100-00000C000000}"/>
    <hyperlink ref="P21" r:id="rId14" display="http://www.konkoly.hu/cgi-bin/IBVS?5931" xr:uid="{00000000-0004-0000-0100-00000D000000}"/>
    <hyperlink ref="P50" r:id="rId15" display="http://vsolj.cetus-net.org/no48.pdf" xr:uid="{00000000-0004-0000-0100-00000E000000}"/>
    <hyperlink ref="P51" r:id="rId16" display="http://vsolj.cetus-net.org/no48.pdf" xr:uid="{00000000-0004-0000-0100-00000F000000}"/>
    <hyperlink ref="P52" r:id="rId17" display="http://vsolj.cetus-net.org/vsoljno51.pdf" xr:uid="{00000000-0004-0000-0100-000010000000}"/>
    <hyperlink ref="P22" r:id="rId18" display="http://www.konkoly.hu/cgi-bin/IBVS?6007" xr:uid="{00000000-0004-0000-0100-000011000000}"/>
    <hyperlink ref="P53" r:id="rId19" display="http://var.astro.cz/oejv/issues/oejv0162.pdf" xr:uid="{00000000-0004-0000-0100-000012000000}"/>
    <hyperlink ref="P54" r:id="rId20" display="http://var.astro.cz/oejv/issues/oejv0162.pdf" xr:uid="{00000000-0004-0000-0100-000013000000}"/>
    <hyperlink ref="P55" r:id="rId21" display="http://var.astro.cz/oejv/issues/oejv0162.pdf" xr:uid="{00000000-0004-0000-0100-000014000000}"/>
    <hyperlink ref="P56" r:id="rId22" display="http://vsolj.cetus-net.org/vsoljno59.pdf" xr:uid="{00000000-0004-0000-0100-000015000000}"/>
    <hyperlink ref="P23" r:id="rId23" display="http://var.astro.cz/oejv/issues/oejv0172.pdf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2024-01-26T03:58:12Z</dcterms:modified>
</cp:coreProperties>
</file>