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BBE1B80-3A47-42BE-BBD5-B8E967ED713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A (2)" sheetId="2" r:id="rId2"/>
  </sheets>
  <calcPr calcId="181029"/>
</workbook>
</file>

<file path=xl/calcChain.xml><?xml version="1.0" encoding="utf-8"?>
<calcChain xmlns="http://schemas.openxmlformats.org/spreadsheetml/2006/main">
  <c r="F11" i="2" l="1"/>
  <c r="E22" i="2"/>
  <c r="F22" i="2"/>
  <c r="G22" i="2"/>
  <c r="I22" i="2"/>
  <c r="E23" i="2"/>
  <c r="F23" i="2"/>
  <c r="G23" i="2"/>
  <c r="I23" i="2"/>
  <c r="E24" i="2"/>
  <c r="F24" i="2"/>
  <c r="G24" i="2"/>
  <c r="J24" i="2"/>
  <c r="E25" i="2"/>
  <c r="F25" i="2"/>
  <c r="G25" i="2"/>
  <c r="I25" i="2"/>
  <c r="E26" i="2"/>
  <c r="F26" i="2"/>
  <c r="G26" i="2"/>
  <c r="I26" i="2"/>
  <c r="E27" i="2"/>
  <c r="F27" i="2"/>
  <c r="G27" i="2"/>
  <c r="I27" i="2"/>
  <c r="E28" i="2"/>
  <c r="F28" i="2"/>
  <c r="G28" i="2"/>
  <c r="I28" i="2"/>
  <c r="E29" i="2"/>
  <c r="F29" i="2"/>
  <c r="G29" i="2"/>
  <c r="I29" i="2"/>
  <c r="G11" i="2"/>
  <c r="E21" i="2"/>
  <c r="F21" i="2"/>
  <c r="G21" i="2"/>
  <c r="H21" i="2"/>
  <c r="E15" i="2"/>
  <c r="C17" i="2"/>
  <c r="Q21" i="2"/>
  <c r="Q22" i="2"/>
  <c r="Q23" i="2"/>
  <c r="Q24" i="2"/>
  <c r="Q25" i="2"/>
  <c r="Q26" i="2"/>
  <c r="Q27" i="2"/>
  <c r="Q28" i="2"/>
  <c r="Q29" i="2"/>
  <c r="Q29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F11" i="1"/>
  <c r="Q28" i="1"/>
  <c r="Q27" i="1"/>
  <c r="Q26" i="1"/>
  <c r="Q25" i="1"/>
  <c r="Q23" i="1"/>
  <c r="E23" i="1"/>
  <c r="F23" i="1"/>
  <c r="G23" i="1"/>
  <c r="I23" i="1"/>
  <c r="E22" i="1"/>
  <c r="F22" i="1"/>
  <c r="G22" i="1"/>
  <c r="I22" i="1"/>
  <c r="E24" i="1"/>
  <c r="F24" i="1"/>
  <c r="G24" i="1"/>
  <c r="J24" i="1"/>
  <c r="Q24" i="1"/>
  <c r="G11" i="1"/>
  <c r="E21" i="1"/>
  <c r="F21" i="1"/>
  <c r="G21" i="1"/>
  <c r="H21" i="1"/>
  <c r="Q22" i="1"/>
  <c r="E15" i="1"/>
  <c r="C17" i="1"/>
  <c r="Q21" i="1"/>
  <c r="C11" i="1"/>
  <c r="C11" i="2"/>
  <c r="C12" i="1"/>
  <c r="C12" i="2"/>
  <c r="C16" i="2" l="1"/>
  <c r="D18" i="2" s="1"/>
  <c r="O25" i="2"/>
  <c r="O24" i="2"/>
  <c r="C15" i="2"/>
  <c r="O29" i="2"/>
  <c r="O22" i="2"/>
  <c r="O28" i="2"/>
  <c r="O21" i="2"/>
  <c r="O23" i="2"/>
  <c r="O26" i="2"/>
  <c r="O27" i="2"/>
  <c r="C16" i="1"/>
  <c r="D18" i="1" s="1"/>
  <c r="O29" i="1"/>
  <c r="O24" i="1"/>
  <c r="O25" i="1"/>
  <c r="O27" i="1"/>
  <c r="O22" i="1"/>
  <c r="O28" i="1"/>
  <c r="O23" i="1"/>
  <c r="C15" i="1"/>
  <c r="O26" i="1"/>
  <c r="O21" i="1"/>
  <c r="C18" i="2" l="1"/>
  <c r="E16" i="2"/>
  <c r="E17" i="2" s="1"/>
  <c r="C18" i="1"/>
  <c r="E16" i="1"/>
  <c r="E17" i="1" s="1"/>
</calcChain>
</file>

<file path=xl/sharedStrings.xml><?xml version="1.0" encoding="utf-8"?>
<sst xmlns="http://schemas.openxmlformats.org/spreadsheetml/2006/main" count="129" uniqueCount="52">
  <si>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</si>
  <si>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</si>
  <si>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</si>
  <si>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</si>
  <si>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</si>
  <si>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</si>
  <si>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</si>
  <si>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</si>
  <si>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</si>
  <si>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</si>
  <si>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</si>
  <si>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</si>
  <si>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</si>
  <si>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</si>
  <si>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</si>
  <si>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</si>
  <si>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</si>
  <si>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</si>
  <si>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</si>
  <si>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</si>
  <si>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</si>
  <si>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</si>
  <si>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</si>
  <si>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</si>
  <si>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</si>
  <si>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</si>
  <si>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</si>
  <si>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</si>
  <si>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</si>
  <si>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</si>
  <si>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</si>
  <si>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</si>
  <si>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</si>
  <si>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</si>
  <si>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</si>
  <si>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</si>
  <si>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</si>
  <si>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</si>
  <si>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 xml:space="preserve">MP Cam / GSC 3722-0767 </t>
  </si>
  <si>
    <t>EB</t>
  </si>
  <si>
    <t>Cam_MP.xls</t>
  </si>
  <si>
    <t>IBVS 5871</t>
  </si>
  <si>
    <t>I</t>
  </si>
  <si>
    <t>not avail.</t>
  </si>
  <si>
    <t>VSX</t>
  </si>
  <si>
    <t>IBVS ??</t>
  </si>
  <si>
    <t>Nelson</t>
  </si>
  <si>
    <t>IBVS 5894</t>
  </si>
  <si>
    <t>IBVS 5929</t>
  </si>
  <si>
    <t>IBVS 5992</t>
  </si>
  <si>
    <t>IBVS 6011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</si>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</sst>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1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2" fontId="0" fillId="0" borderId="0" xfId="0" applyNumberForma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MP Cam - O-C Diagr.</a:t>
            </a:r>
          </a:p>
        </c:rich>
      </c:tx>
      <c:layout>
        <c:manualLayout>
          <c:xMode val="edge"/>
          <c:yMode val="edge"/>
          <c:x val="0.3798805104316915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24325533041146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-807</c:v>
                </c:pt>
                <c:pt idx="1">
                  <c:v>-123</c:v>
                </c:pt>
                <c:pt idx="2">
                  <c:v>-102</c:v>
                </c:pt>
                <c:pt idx="3">
                  <c:v>0</c:v>
                </c:pt>
                <c:pt idx="4">
                  <c:v>-123</c:v>
                </c:pt>
                <c:pt idx="5">
                  <c:v>-102</c:v>
                </c:pt>
                <c:pt idx="6">
                  <c:v>0</c:v>
                </c:pt>
                <c:pt idx="7">
                  <c:v>182</c:v>
                </c:pt>
                <c:pt idx="8">
                  <c:v>294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7.940000000235159E-2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87-4407-ACB9-2228F7F07A4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-807</c:v>
                </c:pt>
                <c:pt idx="1">
                  <c:v>-123</c:v>
                </c:pt>
                <c:pt idx="2">
                  <c:v>-102</c:v>
                </c:pt>
                <c:pt idx="3">
                  <c:v>0</c:v>
                </c:pt>
                <c:pt idx="4">
                  <c:v>-123</c:v>
                </c:pt>
                <c:pt idx="5">
                  <c:v>-102</c:v>
                </c:pt>
                <c:pt idx="6">
                  <c:v>0</c:v>
                </c:pt>
                <c:pt idx="7">
                  <c:v>182</c:v>
                </c:pt>
                <c:pt idx="8">
                  <c:v>294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1.0000000002037268E-2</c:v>
                </c:pt>
                <c:pt idx="2">
                  <c:v>9.2000000076950528E-3</c:v>
                </c:pt>
                <c:pt idx="4">
                  <c:v>1.0000000002037268E-2</c:v>
                </c:pt>
                <c:pt idx="5">
                  <c:v>9.2000000076950528E-3</c:v>
                </c:pt>
                <c:pt idx="6">
                  <c:v>0</c:v>
                </c:pt>
                <c:pt idx="7">
                  <c:v>-1.7999999996391125E-2</c:v>
                </c:pt>
                <c:pt idx="8">
                  <c:v>-2.8899999997520354E-2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87-4407-ACB9-2228F7F07A4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-807</c:v>
                </c:pt>
                <c:pt idx="1">
                  <c:v>-123</c:v>
                </c:pt>
                <c:pt idx="2">
                  <c:v>-102</c:v>
                </c:pt>
                <c:pt idx="3">
                  <c:v>0</c:v>
                </c:pt>
                <c:pt idx="4">
                  <c:v>-123</c:v>
                </c:pt>
                <c:pt idx="5">
                  <c:v>-102</c:v>
                </c:pt>
                <c:pt idx="6">
                  <c:v>0</c:v>
                </c:pt>
                <c:pt idx="7">
                  <c:v>182</c:v>
                </c:pt>
                <c:pt idx="8">
                  <c:v>294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87-4407-ACB9-2228F7F07A4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-807</c:v>
                </c:pt>
                <c:pt idx="1">
                  <c:v>-123</c:v>
                </c:pt>
                <c:pt idx="2">
                  <c:v>-102</c:v>
                </c:pt>
                <c:pt idx="3">
                  <c:v>0</c:v>
                </c:pt>
                <c:pt idx="4">
                  <c:v>-123</c:v>
                </c:pt>
                <c:pt idx="5">
                  <c:v>-102</c:v>
                </c:pt>
                <c:pt idx="6">
                  <c:v>0</c:v>
                </c:pt>
                <c:pt idx="7">
                  <c:v>182</c:v>
                </c:pt>
                <c:pt idx="8">
                  <c:v>294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87-4407-ACB9-2228F7F07A4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-807</c:v>
                </c:pt>
                <c:pt idx="1">
                  <c:v>-123</c:v>
                </c:pt>
                <c:pt idx="2">
                  <c:v>-102</c:v>
                </c:pt>
                <c:pt idx="3">
                  <c:v>0</c:v>
                </c:pt>
                <c:pt idx="4">
                  <c:v>-123</c:v>
                </c:pt>
                <c:pt idx="5">
                  <c:v>-102</c:v>
                </c:pt>
                <c:pt idx="6">
                  <c:v>0</c:v>
                </c:pt>
                <c:pt idx="7">
                  <c:v>182</c:v>
                </c:pt>
                <c:pt idx="8">
                  <c:v>294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87-4407-ACB9-2228F7F07A4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-807</c:v>
                </c:pt>
                <c:pt idx="1">
                  <c:v>-123</c:v>
                </c:pt>
                <c:pt idx="2">
                  <c:v>-102</c:v>
                </c:pt>
                <c:pt idx="3">
                  <c:v>0</c:v>
                </c:pt>
                <c:pt idx="4">
                  <c:v>-123</c:v>
                </c:pt>
                <c:pt idx="5">
                  <c:v>-102</c:v>
                </c:pt>
                <c:pt idx="6">
                  <c:v>0</c:v>
                </c:pt>
                <c:pt idx="7">
                  <c:v>182</c:v>
                </c:pt>
                <c:pt idx="8">
                  <c:v>294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87-4407-ACB9-2228F7F07A4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-807</c:v>
                </c:pt>
                <c:pt idx="1">
                  <c:v>-123</c:v>
                </c:pt>
                <c:pt idx="2">
                  <c:v>-102</c:v>
                </c:pt>
                <c:pt idx="3">
                  <c:v>0</c:v>
                </c:pt>
                <c:pt idx="4">
                  <c:v>-123</c:v>
                </c:pt>
                <c:pt idx="5">
                  <c:v>-102</c:v>
                </c:pt>
                <c:pt idx="6">
                  <c:v>0</c:v>
                </c:pt>
                <c:pt idx="7">
                  <c:v>182</c:v>
                </c:pt>
                <c:pt idx="8">
                  <c:v>294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87-4407-ACB9-2228F7F07A4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-807</c:v>
                </c:pt>
                <c:pt idx="1">
                  <c:v>-123</c:v>
                </c:pt>
                <c:pt idx="2">
                  <c:v>-102</c:v>
                </c:pt>
                <c:pt idx="3">
                  <c:v>0</c:v>
                </c:pt>
                <c:pt idx="4">
                  <c:v>-123</c:v>
                </c:pt>
                <c:pt idx="5">
                  <c:v>-102</c:v>
                </c:pt>
                <c:pt idx="6">
                  <c:v>0</c:v>
                </c:pt>
                <c:pt idx="7">
                  <c:v>182</c:v>
                </c:pt>
                <c:pt idx="8">
                  <c:v>294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7.5342704568490071E-2</c:v>
                </c:pt>
                <c:pt idx="1">
                  <c:v>1.0842661467394836E-2</c:v>
                </c:pt>
                <c:pt idx="2">
                  <c:v>8.86239698622086E-3</c:v>
                </c:pt>
                <c:pt idx="3">
                  <c:v>-7.5603049376702486E-4</c:v>
                </c:pt>
                <c:pt idx="4">
                  <c:v>1.0842661467394836E-2</c:v>
                </c:pt>
                <c:pt idx="5">
                  <c:v>8.86239698622086E-3</c:v>
                </c:pt>
                <c:pt idx="6">
                  <c:v>-7.5603049376702486E-4</c:v>
                </c:pt>
                <c:pt idx="7">
                  <c:v>-1.7918322663941489E-2</c:v>
                </c:pt>
                <c:pt idx="8">
                  <c:v>-2.8479733230202694E-2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87-4407-ACB9-2228F7F07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295184"/>
        <c:axId val="1"/>
      </c:scatterChart>
      <c:valAx>
        <c:axId val="668295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295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372403899962953"/>
          <c:y val="0.92397937099967764"/>
          <c:w val="0.6891901350169066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MP Cam - O-C Diagr.</a:t>
            </a:r>
          </a:p>
        </c:rich>
      </c:tx>
      <c:layout>
        <c:manualLayout>
          <c:xMode val="edge"/>
          <c:yMode val="edge"/>
          <c:x val="0.3798805104316915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4035127795846455"/>
          <c:w val="0.8123135034157742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-1101</c:v>
                </c:pt>
                <c:pt idx="1">
                  <c:v>-417</c:v>
                </c:pt>
                <c:pt idx="2">
                  <c:v>-396</c:v>
                </c:pt>
                <c:pt idx="3">
                  <c:v>-294</c:v>
                </c:pt>
                <c:pt idx="4">
                  <c:v>-417</c:v>
                </c:pt>
                <c:pt idx="5">
                  <c:v>-396</c:v>
                </c:pt>
                <c:pt idx="6">
                  <c:v>-294</c:v>
                </c:pt>
                <c:pt idx="7">
                  <c:v>-112</c:v>
                </c:pt>
                <c:pt idx="8">
                  <c:v>0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4.0572954312665388E-3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F2-48EC-AA1F-CA2A2521F659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-1101</c:v>
                </c:pt>
                <c:pt idx="1">
                  <c:v>-417</c:v>
                </c:pt>
                <c:pt idx="2">
                  <c:v>-396</c:v>
                </c:pt>
                <c:pt idx="3">
                  <c:v>-294</c:v>
                </c:pt>
                <c:pt idx="4">
                  <c:v>-417</c:v>
                </c:pt>
                <c:pt idx="5">
                  <c:v>-396</c:v>
                </c:pt>
                <c:pt idx="6">
                  <c:v>-294</c:v>
                </c:pt>
                <c:pt idx="7">
                  <c:v>-112</c:v>
                </c:pt>
                <c:pt idx="8">
                  <c:v>0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1">
                  <c:v>-8.4266147314338014E-4</c:v>
                </c:pt>
                <c:pt idx="2">
                  <c:v>3.376030144863762E-4</c:v>
                </c:pt>
                <c:pt idx="4">
                  <c:v>-8.4266147314338014E-4</c:v>
                </c:pt>
                <c:pt idx="5">
                  <c:v>3.376030144863762E-4</c:v>
                </c:pt>
                <c:pt idx="6">
                  <c:v>7.5603048753691837E-4</c:v>
                </c:pt>
                <c:pt idx="7">
                  <c:v>-8.1677331763785332E-5</c:v>
                </c:pt>
                <c:pt idx="8">
                  <c:v>-4.2026676965178922E-4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F2-48EC-AA1F-CA2A2521F659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-1101</c:v>
                </c:pt>
                <c:pt idx="1">
                  <c:v>-417</c:v>
                </c:pt>
                <c:pt idx="2">
                  <c:v>-396</c:v>
                </c:pt>
                <c:pt idx="3">
                  <c:v>-294</c:v>
                </c:pt>
                <c:pt idx="4">
                  <c:v>-417</c:v>
                </c:pt>
                <c:pt idx="5">
                  <c:v>-396</c:v>
                </c:pt>
                <c:pt idx="6">
                  <c:v>-294</c:v>
                </c:pt>
                <c:pt idx="7">
                  <c:v>-112</c:v>
                </c:pt>
                <c:pt idx="8">
                  <c:v>0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  <c:pt idx="3">
                  <c:v>7.5603048753691837E-4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F2-48EC-AA1F-CA2A2521F659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-1101</c:v>
                </c:pt>
                <c:pt idx="1">
                  <c:v>-417</c:v>
                </c:pt>
                <c:pt idx="2">
                  <c:v>-396</c:v>
                </c:pt>
                <c:pt idx="3">
                  <c:v>-294</c:v>
                </c:pt>
                <c:pt idx="4">
                  <c:v>-417</c:v>
                </c:pt>
                <c:pt idx="5">
                  <c:v>-396</c:v>
                </c:pt>
                <c:pt idx="6">
                  <c:v>-294</c:v>
                </c:pt>
                <c:pt idx="7">
                  <c:v>-112</c:v>
                </c:pt>
                <c:pt idx="8">
                  <c:v>0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F2-48EC-AA1F-CA2A2521F659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-1101</c:v>
                </c:pt>
                <c:pt idx="1">
                  <c:v>-417</c:v>
                </c:pt>
                <c:pt idx="2">
                  <c:v>-396</c:v>
                </c:pt>
                <c:pt idx="3">
                  <c:v>-294</c:v>
                </c:pt>
                <c:pt idx="4">
                  <c:v>-417</c:v>
                </c:pt>
                <c:pt idx="5">
                  <c:v>-396</c:v>
                </c:pt>
                <c:pt idx="6">
                  <c:v>-294</c:v>
                </c:pt>
                <c:pt idx="7">
                  <c:v>-112</c:v>
                </c:pt>
                <c:pt idx="8">
                  <c:v>0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F2-48EC-AA1F-CA2A2521F659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-1101</c:v>
                </c:pt>
                <c:pt idx="1">
                  <c:v>-417</c:v>
                </c:pt>
                <c:pt idx="2">
                  <c:v>-396</c:v>
                </c:pt>
                <c:pt idx="3">
                  <c:v>-294</c:v>
                </c:pt>
                <c:pt idx="4">
                  <c:v>-417</c:v>
                </c:pt>
                <c:pt idx="5">
                  <c:v>-396</c:v>
                </c:pt>
                <c:pt idx="6">
                  <c:v>-294</c:v>
                </c:pt>
                <c:pt idx="7">
                  <c:v>-112</c:v>
                </c:pt>
                <c:pt idx="8">
                  <c:v>0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F2-48EC-AA1F-CA2A2521F659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-1101</c:v>
                </c:pt>
                <c:pt idx="1">
                  <c:v>-417</c:v>
                </c:pt>
                <c:pt idx="2">
                  <c:v>-396</c:v>
                </c:pt>
                <c:pt idx="3">
                  <c:v>-294</c:v>
                </c:pt>
                <c:pt idx="4">
                  <c:v>-417</c:v>
                </c:pt>
                <c:pt idx="5">
                  <c:v>-396</c:v>
                </c:pt>
                <c:pt idx="6">
                  <c:v>-294</c:v>
                </c:pt>
                <c:pt idx="7">
                  <c:v>-112</c:v>
                </c:pt>
                <c:pt idx="8">
                  <c:v>0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F2-48EC-AA1F-CA2A2521F659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-1101</c:v>
                </c:pt>
                <c:pt idx="1">
                  <c:v>-417</c:v>
                </c:pt>
                <c:pt idx="2">
                  <c:v>-396</c:v>
                </c:pt>
                <c:pt idx="3">
                  <c:v>-294</c:v>
                </c:pt>
                <c:pt idx="4">
                  <c:v>-417</c:v>
                </c:pt>
                <c:pt idx="5">
                  <c:v>-396</c:v>
                </c:pt>
                <c:pt idx="6">
                  <c:v>-294</c:v>
                </c:pt>
                <c:pt idx="7">
                  <c:v>-112</c:v>
                </c:pt>
                <c:pt idx="8">
                  <c:v>0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-1.9336175792030875E-11</c:v>
                </c:pt>
                <c:pt idx="1">
                  <c:v>-7.6195722922801549E-12</c:v>
                </c:pt>
                <c:pt idx="2">
                  <c:v>-7.2598520093930716E-12</c:v>
                </c:pt>
                <c:pt idx="3">
                  <c:v>-5.5126392067986659E-12</c:v>
                </c:pt>
                <c:pt idx="4">
                  <c:v>-7.6195722922801549E-12</c:v>
                </c:pt>
                <c:pt idx="5">
                  <c:v>-7.2598520093930716E-12</c:v>
                </c:pt>
                <c:pt idx="6">
                  <c:v>-5.5126392067986659E-12</c:v>
                </c:pt>
                <c:pt idx="7">
                  <c:v>-2.3950634217772753E-12</c:v>
                </c:pt>
                <c:pt idx="8">
                  <c:v>-4.7655524637949652E-13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F2-48EC-AA1F-CA2A2521F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771024"/>
        <c:axId val="1"/>
      </c:scatterChart>
      <c:valAx>
        <c:axId val="681771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293167182931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771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2672704200263255"/>
          <c:y val="0.92397937099967764"/>
          <c:w val="0.91591717701953912"/>
          <c:h val="0.982459210142591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209550</xdr:colOff>
      <xdr:row>19</xdr:row>
      <xdr:rowOff>9525</xdr:rowOff>
    </xdr:to>
    <xdr:graphicFrame macro="">
      <xdr:nvGraphicFramePr>
        <xdr:cNvPr id="1027" name="Chart 2">
          <a:extLst>
            <a:ext uri="{FF2B5EF4-FFF2-40B4-BE49-F238E27FC236}">
              <a16:creationId xmlns:a16="http://schemas.microsoft.com/office/drawing/2014/main" id="{159F1342-5D4B-A983-EC71-33CB16AD3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16</xdr:col>
      <xdr:colOff>180975</xdr:colOff>
      <xdr:row>19</xdr:row>
      <xdr:rowOff>9525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0125979F-1404-065B-9C1F-848A1E237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L20" sqref="L2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38</v>
      </c>
      <c r="F1">
        <v>53003.25</v>
      </c>
      <c r="G1">
        <v>2.6092</v>
      </c>
      <c r="H1" t="s">
        <v>39</v>
      </c>
      <c r="I1" t="s">
        <v>40</v>
      </c>
    </row>
    <row r="2" spans="1:9" x14ac:dyDescent="0.2">
      <c r="A2" t="s">
        <v>23</v>
      </c>
      <c r="B2" t="s">
        <v>39</v>
      </c>
      <c r="C2" s="3"/>
      <c r="D2" s="3"/>
      <c r="E2" t="s">
        <v>40</v>
      </c>
    </row>
    <row r="3" spans="1:9" ht="13.5" thickBot="1" x14ac:dyDescent="0.25"/>
    <row r="4" spans="1:9" ht="14.25" thickTop="1" thickBot="1" x14ac:dyDescent="0.25">
      <c r="A4" s="5" t="s">
        <v>0</v>
      </c>
      <c r="C4" s="8" t="s">
        <v>43</v>
      </c>
      <c r="D4" s="9" t="s">
        <v>43</v>
      </c>
    </row>
    <row r="6" spans="1:9" x14ac:dyDescent="0.2">
      <c r="A6" s="5" t="s">
        <v>1</v>
      </c>
    </row>
    <row r="7" spans="1:9" x14ac:dyDescent="0.2">
      <c r="A7" t="s">
        <v>2</v>
      </c>
      <c r="C7">
        <v>55108.794999999998</v>
      </c>
      <c r="D7" t="s">
        <v>44</v>
      </c>
    </row>
    <row r="8" spans="1:9" x14ac:dyDescent="0.2">
      <c r="A8" t="s">
        <v>3</v>
      </c>
      <c r="C8">
        <v>2.6092</v>
      </c>
      <c r="D8" s="29" t="s">
        <v>44</v>
      </c>
    </row>
    <row r="9" spans="1:9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9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9" x14ac:dyDescent="0.2">
      <c r="A11" s="12" t="s">
        <v>15</v>
      </c>
      <c r="B11" s="12"/>
      <c r="C11" s="24">
        <f ca="1">INTERCEPT(INDIRECT($G$11):G992,INDIRECT($F$11):F992)</f>
        <v>-7.5603049376702486E-4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9" x14ac:dyDescent="0.2">
      <c r="A12" s="12" t="s">
        <v>16</v>
      </c>
      <c r="B12" s="12"/>
      <c r="C12" s="24">
        <f ca="1">SLOPE(INDIRECT($G$11):G992,INDIRECT($F$11):F992)</f>
        <v>-9.4298308627332211E-5</v>
      </c>
      <c r="D12" s="3"/>
      <c r="E12" s="12"/>
    </row>
    <row r="13" spans="1:9" x14ac:dyDescent="0.2">
      <c r="A13" s="12" t="s">
        <v>18</v>
      </c>
      <c r="B13" s="12"/>
      <c r="C13" s="3" t="s">
        <v>13</v>
      </c>
      <c r="D13" s="3"/>
      <c r="E13" s="12"/>
    </row>
    <row r="14" spans="1:9" x14ac:dyDescent="0.2">
      <c r="A14" s="12"/>
      <c r="B14" s="12"/>
      <c r="C14" s="12"/>
      <c r="D14" s="12"/>
      <c r="E14" s="12"/>
    </row>
    <row r="15" spans="1:9" x14ac:dyDescent="0.2">
      <c r="A15" s="14" t="s">
        <v>17</v>
      </c>
      <c r="B15" s="12"/>
      <c r="C15" s="15">
        <f ca="1">(C7+C11)+(C8+C12)*INT(MAX(F21:F3533))</f>
        <v>55875.871320266764</v>
      </c>
      <c r="D15" s="16" t="s">
        <v>32</v>
      </c>
      <c r="E15" s="17">
        <f ca="1">TODAY()+15018.5-B9/24</f>
        <v>60324.5</v>
      </c>
    </row>
    <row r="16" spans="1:9" x14ac:dyDescent="0.2">
      <c r="A16" s="18" t="s">
        <v>4</v>
      </c>
      <c r="B16" s="12"/>
      <c r="C16" s="19">
        <f ca="1">+C8+C12</f>
        <v>2.6091057016913726</v>
      </c>
      <c r="D16" s="16" t="s">
        <v>33</v>
      </c>
      <c r="E16" s="17">
        <f ca="1">ROUND(2*(E15-C15)/C16,0)/2+1</f>
        <v>1706</v>
      </c>
    </row>
    <row r="17" spans="1:17" ht="13.5" thickBot="1" x14ac:dyDescent="0.25">
      <c r="A17" s="16" t="s">
        <v>29</v>
      </c>
      <c r="B17" s="12"/>
      <c r="C17" s="12">
        <f>COUNT(C21:C2191)</f>
        <v>9</v>
      </c>
      <c r="D17" s="16" t="s">
        <v>34</v>
      </c>
      <c r="E17" s="20">
        <f ca="1">+C15+C16*E16-15018.5-C9/24</f>
        <v>45308.901480685578</v>
      </c>
    </row>
    <row r="18" spans="1:17" ht="14.25" thickTop="1" thickBot="1" x14ac:dyDescent="0.25">
      <c r="A18" s="18" t="s">
        <v>5</v>
      </c>
      <c r="B18" s="12"/>
      <c r="C18" s="21">
        <f ca="1">+C15</f>
        <v>55875.871320266764</v>
      </c>
      <c r="D18" s="22">
        <f ca="1">+C16</f>
        <v>2.6091057016913726</v>
      </c>
      <c r="E18" s="23" t="s">
        <v>35</v>
      </c>
    </row>
    <row r="19" spans="1:17" ht="13.5" thickTop="1" x14ac:dyDescent="0.2">
      <c r="A19" s="27" t="s">
        <v>36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46</v>
      </c>
      <c r="K20" s="7" t="s">
        <v>51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x14ac:dyDescent="0.2">
      <c r="A21" t="s">
        <v>45</v>
      </c>
      <c r="C21" s="10">
        <v>53003.25</v>
      </c>
      <c r="D21" s="10" t="s">
        <v>13</v>
      </c>
      <c r="E21">
        <f t="shared" ref="E21:E29" si="0">+(C21-C$7)/C$8</f>
        <v>-806.96956921661751</v>
      </c>
      <c r="F21">
        <f t="shared" ref="F21:F29" si="1">ROUND(2*E21,0)/2</f>
        <v>-807</v>
      </c>
      <c r="G21">
        <f t="shared" ref="G21:G29" si="2">+C21-(C$7+F21*C$8)</f>
        <v>7.940000000235159E-2</v>
      </c>
      <c r="H21">
        <f>+G21</f>
        <v>7.940000000235159E-2</v>
      </c>
      <c r="O21">
        <f t="shared" ref="O21:O29" ca="1" si="3">+C$11+C$12*$F21</f>
        <v>7.5342704568490071E-2</v>
      </c>
      <c r="Q21" s="2">
        <f t="shared" ref="Q21:Q29" si="4">+C21-15018.5</f>
        <v>37984.75</v>
      </c>
    </row>
    <row r="22" spans="1:17" x14ac:dyDescent="0.2">
      <c r="A22" s="31" t="s">
        <v>41</v>
      </c>
      <c r="B22" s="30" t="s">
        <v>42</v>
      </c>
      <c r="C22" s="31">
        <v>54787.873399999997</v>
      </c>
      <c r="D22" s="31">
        <v>4.0000000000000002E-4</v>
      </c>
      <c r="E22">
        <f t="shared" si="0"/>
        <v>-122.9961674076351</v>
      </c>
      <c r="F22">
        <f t="shared" si="1"/>
        <v>-123</v>
      </c>
      <c r="G22">
        <f t="shared" si="2"/>
        <v>1.0000000002037268E-2</v>
      </c>
      <c r="I22">
        <f>+G22</f>
        <v>1.0000000002037268E-2</v>
      </c>
      <c r="O22">
        <f t="shared" ca="1" si="3"/>
        <v>1.0842661467394836E-2</v>
      </c>
      <c r="Q22" s="2">
        <f t="shared" si="4"/>
        <v>39769.373399999997</v>
      </c>
    </row>
    <row r="23" spans="1:17" x14ac:dyDescent="0.2">
      <c r="A23" s="33" t="s">
        <v>47</v>
      </c>
      <c r="B23" s="34" t="s">
        <v>42</v>
      </c>
      <c r="C23" s="33">
        <v>54842.665800000002</v>
      </c>
      <c r="D23" s="33">
        <v>4.0000000000000002E-4</v>
      </c>
      <c r="E23">
        <f t="shared" si="0"/>
        <v>-101.99647401502214</v>
      </c>
      <c r="F23">
        <f t="shared" si="1"/>
        <v>-102</v>
      </c>
      <c r="G23">
        <f t="shared" si="2"/>
        <v>9.2000000076950528E-3</v>
      </c>
      <c r="I23">
        <f>+G23</f>
        <v>9.2000000076950528E-3</v>
      </c>
      <c r="O23">
        <f t="shared" ca="1" si="3"/>
        <v>8.86239698622086E-3</v>
      </c>
      <c r="Q23" s="2">
        <f t="shared" si="4"/>
        <v>39824.165800000002</v>
      </c>
    </row>
    <row r="24" spans="1:17" x14ac:dyDescent="0.2">
      <c r="A24" s="5" t="s">
        <v>48</v>
      </c>
      <c r="C24" s="32">
        <v>55108.794999999998</v>
      </c>
      <c r="D24" s="10">
        <v>2.9999999999999997E-4</v>
      </c>
      <c r="E24">
        <f t="shared" si="0"/>
        <v>0</v>
      </c>
      <c r="F24">
        <f t="shared" si="1"/>
        <v>0</v>
      </c>
      <c r="G24">
        <f t="shared" si="2"/>
        <v>0</v>
      </c>
      <c r="J24">
        <f>+G24</f>
        <v>0</v>
      </c>
      <c r="O24">
        <f t="shared" ca="1" si="3"/>
        <v>-7.5603049376702486E-4</v>
      </c>
      <c r="Q24" s="2">
        <f t="shared" si="4"/>
        <v>40090.294999999998</v>
      </c>
    </row>
    <row r="25" spans="1:17" x14ac:dyDescent="0.2">
      <c r="A25" s="35" t="s">
        <v>41</v>
      </c>
      <c r="B25" s="36" t="s">
        <v>42</v>
      </c>
      <c r="C25" s="35">
        <v>54787.873399999997</v>
      </c>
      <c r="D25" s="35">
        <v>4.0000000000000002E-4</v>
      </c>
      <c r="E25">
        <f t="shared" si="0"/>
        <v>-122.9961674076351</v>
      </c>
      <c r="F25">
        <f t="shared" si="1"/>
        <v>-123</v>
      </c>
      <c r="G25">
        <f t="shared" si="2"/>
        <v>1.0000000002037268E-2</v>
      </c>
      <c r="I25">
        <f>+G25</f>
        <v>1.0000000002037268E-2</v>
      </c>
      <c r="O25">
        <f t="shared" ca="1" si="3"/>
        <v>1.0842661467394836E-2</v>
      </c>
      <c r="Q25" s="2">
        <f t="shared" si="4"/>
        <v>39769.373399999997</v>
      </c>
    </row>
    <row r="26" spans="1:17" x14ac:dyDescent="0.2">
      <c r="A26" s="35" t="s">
        <v>47</v>
      </c>
      <c r="B26" s="36" t="s">
        <v>42</v>
      </c>
      <c r="C26" s="35">
        <v>54842.665800000002</v>
      </c>
      <c r="D26" s="35">
        <v>4.0000000000000002E-4</v>
      </c>
      <c r="E26">
        <f t="shared" si="0"/>
        <v>-101.99647401502214</v>
      </c>
      <c r="F26">
        <f t="shared" si="1"/>
        <v>-102</v>
      </c>
      <c r="G26">
        <f t="shared" si="2"/>
        <v>9.2000000076950528E-3</v>
      </c>
      <c r="I26">
        <f>+G26</f>
        <v>9.2000000076950528E-3</v>
      </c>
      <c r="O26">
        <f t="shared" ca="1" si="3"/>
        <v>8.86239698622086E-3</v>
      </c>
      <c r="Q26" s="2">
        <f t="shared" si="4"/>
        <v>39824.165800000002</v>
      </c>
    </row>
    <row r="27" spans="1:17" x14ac:dyDescent="0.2">
      <c r="A27" s="35" t="s">
        <v>48</v>
      </c>
      <c r="B27" s="36" t="s">
        <v>42</v>
      </c>
      <c r="C27" s="35">
        <v>55108.794999999998</v>
      </c>
      <c r="D27" s="35">
        <v>2.9999999999999997E-4</v>
      </c>
      <c r="E27">
        <f t="shared" si="0"/>
        <v>0</v>
      </c>
      <c r="F27">
        <f t="shared" si="1"/>
        <v>0</v>
      </c>
      <c r="G27">
        <f t="shared" si="2"/>
        <v>0</v>
      </c>
      <c r="I27">
        <f>+G27</f>
        <v>0</v>
      </c>
      <c r="O27">
        <f t="shared" ca="1" si="3"/>
        <v>-7.5603049376702486E-4</v>
      </c>
      <c r="Q27" s="2">
        <f t="shared" si="4"/>
        <v>40090.294999999998</v>
      </c>
    </row>
    <row r="28" spans="1:17" x14ac:dyDescent="0.2">
      <c r="A28" s="35" t="s">
        <v>49</v>
      </c>
      <c r="B28" s="36" t="s">
        <v>42</v>
      </c>
      <c r="C28" s="35">
        <v>55583.651400000002</v>
      </c>
      <c r="D28" s="35">
        <v>5.9999999999999995E-4</v>
      </c>
      <c r="E28">
        <f t="shared" si="0"/>
        <v>181.99310133374377</v>
      </c>
      <c r="F28">
        <f t="shared" si="1"/>
        <v>182</v>
      </c>
      <c r="G28">
        <f t="shared" si="2"/>
        <v>-1.7999999996391125E-2</v>
      </c>
      <c r="I28">
        <f>+G28</f>
        <v>-1.7999999996391125E-2</v>
      </c>
      <c r="O28">
        <f t="shared" ca="1" si="3"/>
        <v>-1.7918322663941489E-2</v>
      </c>
      <c r="Q28" s="2">
        <f t="shared" si="4"/>
        <v>40565.151400000002</v>
      </c>
    </row>
    <row r="29" spans="1:17" x14ac:dyDescent="0.2">
      <c r="A29" s="35" t="s">
        <v>50</v>
      </c>
      <c r="B29" s="36" t="s">
        <v>42</v>
      </c>
      <c r="C29" s="35">
        <v>55875.870900000002</v>
      </c>
      <c r="D29" s="35">
        <v>5.9999999999999995E-4</v>
      </c>
      <c r="E29">
        <f t="shared" si="0"/>
        <v>293.98892380806512</v>
      </c>
      <c r="F29">
        <f t="shared" si="1"/>
        <v>294</v>
      </c>
      <c r="G29">
        <f t="shared" si="2"/>
        <v>-2.8899999997520354E-2</v>
      </c>
      <c r="I29">
        <f>+G29</f>
        <v>-2.8899999997520354E-2</v>
      </c>
      <c r="O29">
        <f t="shared" ca="1" si="3"/>
        <v>-2.8479733230202694E-2</v>
      </c>
      <c r="Q29" s="2">
        <f t="shared" si="4"/>
        <v>40857.370900000002</v>
      </c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workbookViewId="0">
      <selection activeCell="M28" sqref="M2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38</v>
      </c>
      <c r="F1">
        <v>53003.25</v>
      </c>
      <c r="G1">
        <v>2.6092</v>
      </c>
      <c r="H1" t="s">
        <v>39</v>
      </c>
      <c r="I1" t="s">
        <v>40</v>
      </c>
    </row>
    <row r="2" spans="1:9" x14ac:dyDescent="0.2">
      <c r="A2" t="s">
        <v>23</v>
      </c>
      <c r="B2" t="s">
        <v>39</v>
      </c>
      <c r="C2" s="3"/>
      <c r="D2" s="3"/>
      <c r="E2" t="s">
        <v>40</v>
      </c>
    </row>
    <row r="3" spans="1:9" ht="13.5" thickBot="1" x14ac:dyDescent="0.25"/>
    <row r="4" spans="1:9" ht="14.25" thickTop="1" thickBot="1" x14ac:dyDescent="0.25">
      <c r="A4" s="5" t="s">
        <v>0</v>
      </c>
      <c r="C4" s="8" t="s">
        <v>43</v>
      </c>
      <c r="D4" s="9" t="s">
        <v>43</v>
      </c>
    </row>
    <row r="6" spans="1:9" x14ac:dyDescent="0.2">
      <c r="A6" s="5" t="s">
        <v>1</v>
      </c>
    </row>
    <row r="7" spans="1:9" x14ac:dyDescent="0.2">
      <c r="A7" t="s">
        <v>2</v>
      </c>
      <c r="C7">
        <v>55875.871320266771</v>
      </c>
    </row>
    <row r="8" spans="1:9" x14ac:dyDescent="0.2">
      <c r="A8" t="s">
        <v>3</v>
      </c>
      <c r="C8">
        <v>2.6091057016913726</v>
      </c>
      <c r="D8" s="29" t="s">
        <v>44</v>
      </c>
    </row>
    <row r="9" spans="1:9" x14ac:dyDescent="0.2">
      <c r="A9" s="11" t="s">
        <v>30</v>
      </c>
      <c r="B9" s="12"/>
      <c r="C9" s="13">
        <v>8</v>
      </c>
      <c r="D9" s="12" t="s">
        <v>31</v>
      </c>
      <c r="E9" s="12"/>
    </row>
    <row r="10" spans="1:9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9" x14ac:dyDescent="0.2">
      <c r="A11" s="12" t="s">
        <v>15</v>
      </c>
      <c r="B11" s="12"/>
      <c r="C11" s="24">
        <f ca="1">INTERCEPT(INDIRECT($G$11):G992,INDIRECT($F$11):F992)</f>
        <v>-4.7655524637949652E-13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9" x14ac:dyDescent="0.2">
      <c r="A12" s="12" t="s">
        <v>16</v>
      </c>
      <c r="B12" s="12"/>
      <c r="C12" s="24">
        <f ca="1">SLOPE(INDIRECT($G$11):G992,INDIRECT($F$11):F992)</f>
        <v>1.7129537280337311E-14</v>
      </c>
      <c r="D12" s="3"/>
      <c r="E12" s="12"/>
    </row>
    <row r="13" spans="1:9" x14ac:dyDescent="0.2">
      <c r="A13" s="12" t="s">
        <v>18</v>
      </c>
      <c r="B13" s="12"/>
      <c r="C13" s="3" t="s">
        <v>13</v>
      </c>
      <c r="D13" s="3"/>
      <c r="E13" s="12"/>
    </row>
    <row r="14" spans="1:9" x14ac:dyDescent="0.2">
      <c r="A14" s="12"/>
      <c r="B14" s="12"/>
      <c r="C14" s="12"/>
      <c r="D14" s="12"/>
      <c r="E14" s="12"/>
    </row>
    <row r="15" spans="1:9" x14ac:dyDescent="0.2">
      <c r="A15" s="14" t="s">
        <v>17</v>
      </c>
      <c r="B15" s="12"/>
      <c r="C15" s="15">
        <f ca="1">(C7+C11)+(C8+C12)*INT(MAX(F21:F3533))</f>
        <v>55875.871320266771</v>
      </c>
      <c r="D15" s="16" t="s">
        <v>32</v>
      </c>
      <c r="E15" s="17">
        <f ca="1">TODAY()+15018.5-B9/24</f>
        <v>60324.5</v>
      </c>
    </row>
    <row r="16" spans="1:9" x14ac:dyDescent="0.2">
      <c r="A16" s="18" t="s">
        <v>4</v>
      </c>
      <c r="B16" s="12"/>
      <c r="C16" s="19">
        <f ca="1">+C8+C12</f>
        <v>2.6091057016913899</v>
      </c>
      <c r="D16" s="16" t="s">
        <v>33</v>
      </c>
      <c r="E16" s="17">
        <f ca="1">ROUND(2*(E15-C15)/C16,0)/2+1</f>
        <v>1706</v>
      </c>
    </row>
    <row r="17" spans="1:17" ht="13.5" thickBot="1" x14ac:dyDescent="0.25">
      <c r="A17" s="16" t="s">
        <v>29</v>
      </c>
      <c r="B17" s="12"/>
      <c r="C17" s="12">
        <f>COUNT(C21:C2191)</f>
        <v>9</v>
      </c>
      <c r="D17" s="16" t="s">
        <v>34</v>
      </c>
      <c r="E17" s="20">
        <f ca="1">+C15+C16*E16-15018.5-C9/24</f>
        <v>45308.17231401895</v>
      </c>
    </row>
    <row r="18" spans="1:17" ht="14.25" thickTop="1" thickBot="1" x14ac:dyDescent="0.25">
      <c r="A18" s="18" t="s">
        <v>5</v>
      </c>
      <c r="B18" s="12"/>
      <c r="C18" s="21">
        <f ca="1">+C15</f>
        <v>55875.871320266771</v>
      </c>
      <c r="D18" s="22">
        <f ca="1">+C16</f>
        <v>2.6091057016913899</v>
      </c>
      <c r="E18" s="23" t="s">
        <v>35</v>
      </c>
    </row>
    <row r="19" spans="1:17" ht="13.5" thickTop="1" x14ac:dyDescent="0.2">
      <c r="A19" s="27" t="s">
        <v>36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x14ac:dyDescent="0.2">
      <c r="A21" t="s">
        <v>45</v>
      </c>
      <c r="C21" s="10">
        <v>53003.25</v>
      </c>
      <c r="D21" s="10" t="s">
        <v>13</v>
      </c>
      <c r="E21">
        <f t="shared" ref="E21:E29" si="0">+(C21-C$7)/C$8</f>
        <v>-1100.9984449478504</v>
      </c>
      <c r="F21">
        <f t="shared" ref="F21:F29" si="1">ROUND(2*E21,0)/2</f>
        <v>-1101</v>
      </c>
      <c r="G21">
        <f t="shared" ref="G21:G29" si="2">+C21-(C$7+F21*C$8)</f>
        <v>4.0572954312665388E-3</v>
      </c>
      <c r="H21">
        <f>+G21</f>
        <v>4.0572954312665388E-3</v>
      </c>
      <c r="O21">
        <f t="shared" ref="O21:O29" ca="1" si="3">+C$11+C$12*$F21</f>
        <v>-1.9336175792030875E-11</v>
      </c>
      <c r="Q21" s="2">
        <f t="shared" ref="Q21:Q29" si="4">+C21-15018.5</f>
        <v>37984.75</v>
      </c>
    </row>
    <row r="22" spans="1:17" x14ac:dyDescent="0.2">
      <c r="A22" s="31" t="s">
        <v>41</v>
      </c>
      <c r="B22" s="30" t="s">
        <v>42</v>
      </c>
      <c r="C22" s="31">
        <v>54787.873399999997</v>
      </c>
      <c r="D22" s="31">
        <v>4.0000000000000002E-4</v>
      </c>
      <c r="E22">
        <f t="shared" si="0"/>
        <v>-417.00032296946483</v>
      </c>
      <c r="F22">
        <f t="shared" si="1"/>
        <v>-417</v>
      </c>
      <c r="G22">
        <f t="shared" si="2"/>
        <v>-8.4266147314338014E-4</v>
      </c>
      <c r="I22">
        <f>+G22</f>
        <v>-8.4266147314338014E-4</v>
      </c>
      <c r="O22">
        <f t="shared" ca="1" si="3"/>
        <v>-7.6195722922801549E-12</v>
      </c>
      <c r="Q22" s="2">
        <f t="shared" si="4"/>
        <v>39769.373399999997</v>
      </c>
    </row>
    <row r="23" spans="1:17" x14ac:dyDescent="0.2">
      <c r="A23" s="33" t="s">
        <v>47</v>
      </c>
      <c r="B23" s="34" t="s">
        <v>42</v>
      </c>
      <c r="C23" s="33">
        <v>54842.665800000002</v>
      </c>
      <c r="D23" s="33">
        <v>4.0000000000000002E-4</v>
      </c>
      <c r="E23">
        <f t="shared" si="0"/>
        <v>-395.99987060584994</v>
      </c>
      <c r="F23">
        <f t="shared" si="1"/>
        <v>-396</v>
      </c>
      <c r="G23">
        <f t="shared" si="2"/>
        <v>3.376030144863762E-4</v>
      </c>
      <c r="I23">
        <f>+G23</f>
        <v>3.376030144863762E-4</v>
      </c>
      <c r="O23">
        <f t="shared" ca="1" si="3"/>
        <v>-7.2598520093930716E-12</v>
      </c>
      <c r="Q23" s="2">
        <f t="shared" si="4"/>
        <v>39824.165800000002</v>
      </c>
    </row>
    <row r="24" spans="1:17" x14ac:dyDescent="0.2">
      <c r="A24" s="5" t="s">
        <v>48</v>
      </c>
      <c r="C24" s="32">
        <v>55108.794999999998</v>
      </c>
      <c r="D24" s="10">
        <v>2.9999999999999997E-4</v>
      </c>
      <c r="E24">
        <f t="shared" si="0"/>
        <v>-293.9997102338591</v>
      </c>
      <c r="F24">
        <f t="shared" si="1"/>
        <v>-294</v>
      </c>
      <c r="G24">
        <f t="shared" si="2"/>
        <v>7.5603048753691837E-4</v>
      </c>
      <c r="J24">
        <f>+G24</f>
        <v>7.5603048753691837E-4</v>
      </c>
      <c r="O24">
        <f t="shared" ca="1" si="3"/>
        <v>-5.5126392067986659E-12</v>
      </c>
      <c r="Q24" s="2">
        <f t="shared" si="4"/>
        <v>40090.294999999998</v>
      </c>
    </row>
    <row r="25" spans="1:17" x14ac:dyDescent="0.2">
      <c r="A25" s="35" t="s">
        <v>41</v>
      </c>
      <c r="B25" s="36" t="s">
        <v>42</v>
      </c>
      <c r="C25" s="35">
        <v>54787.873399999997</v>
      </c>
      <c r="D25" s="35">
        <v>4.0000000000000002E-4</v>
      </c>
      <c r="E25">
        <f t="shared" si="0"/>
        <v>-417.00032296946483</v>
      </c>
      <c r="F25">
        <f t="shared" si="1"/>
        <v>-417</v>
      </c>
      <c r="G25">
        <f t="shared" si="2"/>
        <v>-8.4266147314338014E-4</v>
      </c>
      <c r="I25">
        <f>+G25</f>
        <v>-8.4266147314338014E-4</v>
      </c>
      <c r="O25">
        <f t="shared" ca="1" si="3"/>
        <v>-7.6195722922801549E-12</v>
      </c>
      <c r="Q25" s="2">
        <f t="shared" si="4"/>
        <v>39769.373399999997</v>
      </c>
    </row>
    <row r="26" spans="1:17" x14ac:dyDescent="0.2">
      <c r="A26" s="35" t="s">
        <v>47</v>
      </c>
      <c r="B26" s="36" t="s">
        <v>42</v>
      </c>
      <c r="C26" s="35">
        <v>54842.665800000002</v>
      </c>
      <c r="D26" s="35">
        <v>4.0000000000000002E-4</v>
      </c>
      <c r="E26">
        <f t="shared" si="0"/>
        <v>-395.99987060584994</v>
      </c>
      <c r="F26">
        <f t="shared" si="1"/>
        <v>-396</v>
      </c>
      <c r="G26">
        <f t="shared" si="2"/>
        <v>3.376030144863762E-4</v>
      </c>
      <c r="I26">
        <f>+G26</f>
        <v>3.376030144863762E-4</v>
      </c>
      <c r="O26">
        <f t="shared" ca="1" si="3"/>
        <v>-7.2598520093930716E-12</v>
      </c>
      <c r="Q26" s="2">
        <f t="shared" si="4"/>
        <v>39824.165800000002</v>
      </c>
    </row>
    <row r="27" spans="1:17" x14ac:dyDescent="0.2">
      <c r="A27" s="35" t="s">
        <v>48</v>
      </c>
      <c r="B27" s="36" t="s">
        <v>42</v>
      </c>
      <c r="C27" s="35">
        <v>55108.794999999998</v>
      </c>
      <c r="D27" s="35">
        <v>2.9999999999999997E-4</v>
      </c>
      <c r="E27">
        <f t="shared" si="0"/>
        <v>-293.9997102338591</v>
      </c>
      <c r="F27">
        <f t="shared" si="1"/>
        <v>-294</v>
      </c>
      <c r="G27">
        <f t="shared" si="2"/>
        <v>7.5603048753691837E-4</v>
      </c>
      <c r="I27">
        <f>+G27</f>
        <v>7.5603048753691837E-4</v>
      </c>
      <c r="O27">
        <f t="shared" ca="1" si="3"/>
        <v>-5.5126392067986659E-12</v>
      </c>
      <c r="Q27" s="2">
        <f t="shared" si="4"/>
        <v>40090.294999999998</v>
      </c>
    </row>
    <row r="28" spans="1:17" x14ac:dyDescent="0.2">
      <c r="A28" s="35" t="s">
        <v>49</v>
      </c>
      <c r="B28" s="36" t="s">
        <v>42</v>
      </c>
      <c r="C28" s="35">
        <v>55583.651400000002</v>
      </c>
      <c r="D28" s="35">
        <v>5.9999999999999995E-4</v>
      </c>
      <c r="E28">
        <f t="shared" si="0"/>
        <v>-112.00003130472449</v>
      </c>
      <c r="F28">
        <f t="shared" si="1"/>
        <v>-112</v>
      </c>
      <c r="G28">
        <f t="shared" si="2"/>
        <v>-8.1677331763785332E-5</v>
      </c>
      <c r="I28">
        <f>+G28</f>
        <v>-8.1677331763785332E-5</v>
      </c>
      <c r="O28">
        <f t="shared" ca="1" si="3"/>
        <v>-2.3950634217772753E-12</v>
      </c>
      <c r="Q28" s="2">
        <f t="shared" si="4"/>
        <v>40565.151400000002</v>
      </c>
    </row>
    <row r="29" spans="1:17" x14ac:dyDescent="0.2">
      <c r="A29" s="35" t="s">
        <v>50</v>
      </c>
      <c r="B29" s="36" t="s">
        <v>42</v>
      </c>
      <c r="C29" s="35">
        <v>55875.870900000002</v>
      </c>
      <c r="D29" s="35">
        <v>5.9999999999999995E-4</v>
      </c>
      <c r="E29">
        <f t="shared" si="0"/>
        <v>-1.6107694271617592E-4</v>
      </c>
      <c r="F29">
        <f t="shared" si="1"/>
        <v>0</v>
      </c>
      <c r="G29">
        <f t="shared" si="2"/>
        <v>-4.2026676965178922E-4</v>
      </c>
      <c r="I29">
        <f>+G29</f>
        <v>-4.2026676965178922E-4</v>
      </c>
      <c r="O29">
        <f t="shared" ca="1" si="3"/>
        <v>-4.7655524637949652E-13</v>
      </c>
      <c r="Q29" s="2">
        <f t="shared" si="4"/>
        <v>40857.370900000002</v>
      </c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2024-01-15T05:55:34Z</dcterms:modified>
</cp:coreProperties>
</file>