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4FB00F19-0F71-4668-AA84-2659349FCF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R27" i="1" l="1"/>
  <c r="R19" i="1" s="1"/>
  <c r="E18" i="1" s="1"/>
  <c r="R28" i="1"/>
  <c r="E28" i="1"/>
  <c r="F28" i="1" s="1"/>
  <c r="G28" i="1" s="1"/>
  <c r="H28" i="1" s="1"/>
  <c r="Q28" i="1"/>
  <c r="Q22" i="1"/>
  <c r="Q23" i="1"/>
  <c r="Q24" i="1"/>
  <c r="Q26" i="1"/>
  <c r="Q25" i="1"/>
  <c r="Q27" i="1"/>
  <c r="C13" i="1"/>
  <c r="C7" i="1"/>
  <c r="E22" i="1"/>
  <c r="F22" i="1"/>
  <c r="C8" i="1"/>
  <c r="F12" i="1"/>
  <c r="F13" i="1" s="1"/>
  <c r="D14" i="1"/>
  <c r="D13" i="1"/>
  <c r="C14" i="1"/>
  <c r="C17" i="1"/>
  <c r="Q21" i="1"/>
  <c r="E23" i="1"/>
  <c r="F23" i="1"/>
  <c r="E25" i="1"/>
  <c r="F25" i="1"/>
  <c r="G25" i="1"/>
  <c r="E26" i="1"/>
  <c r="F26" i="1"/>
  <c r="E24" i="1"/>
  <c r="F24" i="1"/>
  <c r="E21" i="1"/>
  <c r="F21" i="1"/>
  <c r="G21" i="1"/>
  <c r="H25" i="1"/>
  <c r="R25" i="1"/>
  <c r="H21" i="1"/>
  <c r="R21" i="1"/>
  <c r="G24" i="1"/>
  <c r="G27" i="1"/>
  <c r="G22" i="1"/>
  <c r="G26" i="1"/>
  <c r="E27" i="1"/>
  <c r="F27" i="1"/>
  <c r="G23" i="1"/>
  <c r="H22" i="1"/>
  <c r="R22" i="1"/>
  <c r="H27" i="1"/>
  <c r="S24" i="1"/>
  <c r="H24" i="1"/>
  <c r="H23" i="1"/>
  <c r="S23" i="1"/>
  <c r="H26" i="1"/>
  <c r="R26" i="1"/>
  <c r="S19" i="1"/>
  <c r="E19" i="1" s="1"/>
  <c r="D11" i="1"/>
  <c r="D12" i="1"/>
  <c r="C11" i="1"/>
  <c r="P28" i="1" l="1"/>
  <c r="D16" i="1"/>
  <c r="D19" i="1" s="1"/>
  <c r="P23" i="1"/>
  <c r="P25" i="1"/>
  <c r="P24" i="1"/>
  <c r="P21" i="1"/>
  <c r="P26" i="1"/>
  <c r="D15" i="1"/>
  <c r="C19" i="1" s="1"/>
  <c r="P22" i="1"/>
  <c r="P27" i="1"/>
  <c r="C12" i="1"/>
  <c r="O28" i="1" l="1"/>
  <c r="C16" i="1"/>
  <c r="D18" i="1" s="1"/>
  <c r="O22" i="1"/>
  <c r="C15" i="1"/>
  <c r="O27" i="1"/>
  <c r="O21" i="1"/>
  <c r="O23" i="1"/>
  <c r="O25" i="1"/>
  <c r="O24" i="1"/>
  <c r="O26" i="1"/>
  <c r="C18" i="1" l="1"/>
  <c r="F14" i="1"/>
  <c r="F15" i="1" s="1"/>
</calcChain>
</file>

<file path=xl/sharedStrings.xml><?xml version="1.0" encoding="utf-8"?>
<sst xmlns="http://schemas.openxmlformats.org/spreadsheetml/2006/main" count="65" uniqueCount="55">
  <si>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</si>
  <si>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</si>
  <si>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</si>
  <si>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</si>
  <si>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</si>
  <si>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</si>
  <si>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</si>
  <si>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</si>
  <si>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</si>
  <si>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</si>
  <si>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</si>
  <si>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</si>
  <si>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</si>
  <si>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Date</t>
  </si>
  <si>
    <t>LS Intercept =</t>
  </si>
  <si>
    <t>LS Slope =</t>
  </si>
  <si>
    <t>New epoch =</t>
  </si>
  <si>
    <t>System Type:</t>
  </si>
  <si>
    <t>S6</t>
  </si>
  <si>
    <t>Primary</t>
  </si>
  <si>
    <t>Secondary</t>
  </si>
  <si>
    <t>Misc</t>
  </si>
  <si>
    <t>Prim. Ephem. =</t>
  </si>
  <si>
    <t>Sec. Ephem. =</t>
  </si>
  <si>
    <t>Prim. Fit</t>
  </si>
  <si>
    <t>Sec. Fit</t>
  </si>
  <si>
    <t>S4</t>
  </si>
  <si>
    <t>S5</t>
  </si>
  <si>
    <t>na</t>
  </si>
  <si>
    <t># of data points =</t>
  </si>
  <si>
    <t>Start of Lin fit (row)</t>
  </si>
  <si>
    <t>Start cell (x)</t>
  </si>
  <si>
    <t>Start cell (y)</t>
  </si>
  <si>
    <t>S2</t>
  </si>
  <si>
    <t>S3</t>
  </si>
  <si>
    <t>My time zone &gt;&gt;&gt;&gt;&gt;</t>
  </si>
  <si>
    <t>(PST=8, PDT=MDT=7, MDT=CST=6, etc.)</t>
  </si>
  <si>
    <t>Local time</t>
  </si>
  <si>
    <t>Add cycle</t>
  </si>
  <si>
    <t>JD today</t>
  </si>
  <si>
    <t>Old Cycle</t>
  </si>
  <si>
    <t>New Cycle</t>
  </si>
  <si>
    <t>Next ToM</t>
  </si>
  <si>
    <t>OO Cam / GSC 4062-0752</t>
  </si>
  <si>
    <t>OO Cam</t>
  </si>
  <si>
    <t>G4062-0752</t>
  </si>
  <si>
    <t>EA</t>
  </si>
  <si>
    <t>GCVS</t>
  </si>
  <si>
    <t>IBVS 6152</t>
  </si>
  <si>
    <t>IBVS 6193</t>
  </si>
  <si>
    <t>II</t>
  </si>
  <si>
    <t>I</t>
  </si>
  <si>
    <t>IBVS 6196</t>
  </si>
  <si>
    <t>IBVS 6230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</si>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</sst>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color theme="1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18" fillId="0" borderId="2" applyNumberFormat="0" applyFont="0" applyFill="0" applyAlignment="0" applyProtection="0"/>
  </cellStyleXfs>
  <cellXfs count="5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>
      <alignment horizontal="center"/>
    </xf>
    <xf numFmtId="0" fontId="7" fillId="0" borderId="0" xfId="0" applyFont="1" applyAlignment="1"/>
    <xf numFmtId="0" fontId="7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5" fillId="0" borderId="0" xfId="0" applyFo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 applyAlignment="1">
      <alignment vertical="center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5" fillId="0" borderId="0" xfId="0" applyFont="1" applyAlignment="1">
      <alignment horizontal="left" vertical="center"/>
    </xf>
    <xf numFmtId="0" fontId="10" fillId="0" borderId="0" xfId="0" applyFont="1" applyAlignment="1"/>
    <xf numFmtId="0" fontId="10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11" fillId="0" borderId="0" xfId="0" applyFont="1" applyAlignment="1">
      <alignment horizontal="center"/>
    </xf>
    <xf numFmtId="0" fontId="7" fillId="0" borderId="0" xfId="0" applyFont="1">
      <alignment vertical="top"/>
    </xf>
    <xf numFmtId="0" fontId="12" fillId="0" borderId="0" xfId="0" applyFont="1" applyAlignment="1">
      <alignment horizontal="center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12" fillId="0" borderId="0" xfId="0" applyFont="1">
      <alignment vertical="top"/>
    </xf>
    <xf numFmtId="0" fontId="11" fillId="0" borderId="0" xfId="0" applyFont="1" applyAlignment="1"/>
    <xf numFmtId="22" fontId="11" fillId="0" borderId="0" xfId="0" applyNumberFormat="1" applyFont="1">
      <alignment vertical="top"/>
    </xf>
    <xf numFmtId="0" fontId="11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0" fontId="15" fillId="2" borderId="1" xfId="0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17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10" fillId="0" borderId="0" xfId="0" applyFont="1" applyAlignment="1">
      <alignment horizontal="righ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4" fillId="0" borderId="0" xfId="0" applyFont="1" applyAlignment="1">
      <alignment horizontal="center"/>
    </xf>
    <xf numFmtId="0" fontId="17" fillId="0" borderId="0" xfId="0" applyFont="1" applyAlignment="1">
      <alignment horizontal="left" wrapText="1"/>
    </xf>
    <xf numFmtId="0" fontId="17" fillId="0" borderId="0" xfId="0" applyFont="1" applyAlignment="1">
      <alignment horizontal="center"/>
    </xf>
    <xf numFmtId="0" fontId="20" fillId="0" borderId="0" xfId="7" applyFont="1" applyAlignment="1">
      <alignment wrapText="1"/>
    </xf>
    <xf numFmtId="0" fontId="20" fillId="0" borderId="0" xfId="7" applyFont="1" applyAlignment="1">
      <alignment horizontal="center" wrapText="1"/>
    </xf>
    <xf numFmtId="0" fontId="20" fillId="0" borderId="0" xfId="7" applyFont="1" applyAlignment="1">
      <alignment horizontal="left" wrapText="1"/>
    </xf>
    <xf numFmtId="0" fontId="19" fillId="0" borderId="0" xfId="7" applyFont="1" applyAlignment="1">
      <alignment horizontal="left" vertical="center" wrapText="1"/>
    </xf>
    <xf numFmtId="0" fontId="19" fillId="0" borderId="0" xfId="7" applyFont="1" applyAlignment="1">
      <alignment horizontal="center" vertical="center" wrapText="1"/>
    </xf>
    <xf numFmtId="0" fontId="19" fillId="0" borderId="0" xfId="7" applyFont="1" applyAlignment="1">
      <alignment horizontal="left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165" fontId="21" fillId="0" borderId="0" xfId="0" applyNumberFormat="1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Normal_A" xfId="7" xr:uid="{00000000-0005-0000-0000-000007000000}"/>
    <cellStyle name="Total" xfId="8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OO Cam - O-C Diagr.</a:t>
            </a:r>
          </a:p>
        </c:rich>
      </c:tx>
      <c:layout>
        <c:manualLayout>
          <c:xMode val="edge"/>
          <c:yMode val="edge"/>
          <c:x val="0.37096774193548387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58966565349544"/>
          <c:w val="0.8193548387096774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'Active 1'!$D$21:$D$494</c:f>
                <c:numCache>
                  <c:formatCode>General</c:formatCode>
                  <c:ptCount val="474"/>
                  <c:pt idx="0">
                    <c:v>0</c:v>
                  </c:pt>
                  <c:pt idx="1">
                    <c:v>2.0000000000000001E-4</c:v>
                  </c:pt>
                  <c:pt idx="2">
                    <c:v>2.8999999999999998E-3</c:v>
                  </c:pt>
                  <c:pt idx="4">
                    <c:v>2.3E-3</c:v>
                  </c:pt>
                  <c:pt idx="5">
                    <c:v>8.9999999999999998E-4</c:v>
                  </c:pt>
                  <c:pt idx="6">
                    <c:v>5.7999999999999996E-3</c:v>
                  </c:pt>
                  <c:pt idx="7">
                    <c:v>2.3E-3</c:v>
                  </c:pt>
                </c:numCache>
              </c:numRef>
            </c:plus>
            <c:minus>
              <c:numRef>
                <c:f>'Active 1'!$D$21:$D$494</c:f>
                <c:numCache>
                  <c:formatCode>General</c:formatCode>
                  <c:ptCount val="474"/>
                  <c:pt idx="0">
                    <c:v>0</c:v>
                  </c:pt>
                  <c:pt idx="1">
                    <c:v>2.0000000000000001E-4</c:v>
                  </c:pt>
                  <c:pt idx="2">
                    <c:v>2.8999999999999998E-3</c:v>
                  </c:pt>
                  <c:pt idx="4">
                    <c:v>2.3E-3</c:v>
                  </c:pt>
                  <c:pt idx="5">
                    <c:v>8.9999999999999998E-4</c:v>
                  </c:pt>
                  <c:pt idx="6">
                    <c:v>5.7999999999999996E-3</c:v>
                  </c:pt>
                  <c:pt idx="7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536</c:v>
                </c:pt>
                <c:pt idx="2">
                  <c:v>661.5</c:v>
                </c:pt>
                <c:pt idx="3">
                  <c:v>570.5</c:v>
                </c:pt>
                <c:pt idx="4">
                  <c:v>636</c:v>
                </c:pt>
                <c:pt idx="5">
                  <c:v>679</c:v>
                </c:pt>
                <c:pt idx="6">
                  <c:v>704.5</c:v>
                </c:pt>
                <c:pt idx="7">
                  <c:v>974.5</c:v>
                </c:pt>
              </c:numCache>
            </c:numRef>
          </c:xVal>
          <c:yVal>
            <c:numRef>
              <c:f>'Active 1'!$H$21:$H$921</c:f>
              <c:numCache>
                <c:formatCode>General</c:formatCode>
                <c:ptCount val="901"/>
                <c:pt idx="0">
                  <c:v>0</c:v>
                </c:pt>
                <c:pt idx="1">
                  <c:v>2.1399999997811392E-2</c:v>
                </c:pt>
                <c:pt idx="2">
                  <c:v>-5.7100000005448237E-2</c:v>
                </c:pt>
                <c:pt idx="3">
                  <c:v>-5.4499999998370185E-2</c:v>
                </c:pt>
                <c:pt idx="4">
                  <c:v>2.9900000001362059E-2</c:v>
                </c:pt>
                <c:pt idx="5">
                  <c:v>3.0299999998533167E-2</c:v>
                </c:pt>
                <c:pt idx="6">
                  <c:v>-5.3899999998975545E-2</c:v>
                </c:pt>
                <c:pt idx="7">
                  <c:v>-3.9100000001781154E-2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16-47CC-A07A-00D686E5A91F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S2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536</c:v>
                </c:pt>
                <c:pt idx="2">
                  <c:v>661.5</c:v>
                </c:pt>
                <c:pt idx="3">
                  <c:v>570.5</c:v>
                </c:pt>
                <c:pt idx="4">
                  <c:v>636</c:v>
                </c:pt>
                <c:pt idx="5">
                  <c:v>679</c:v>
                </c:pt>
                <c:pt idx="6">
                  <c:v>704.5</c:v>
                </c:pt>
                <c:pt idx="7">
                  <c:v>974.5</c:v>
                </c:pt>
              </c:numCache>
            </c:numRef>
          </c:xVal>
          <c:yVal>
            <c:numRef>
              <c:f>'Active 1'!$I$21:$I$921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16-47CC-A07A-00D686E5A91F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S3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536</c:v>
                </c:pt>
                <c:pt idx="2">
                  <c:v>661.5</c:v>
                </c:pt>
                <c:pt idx="3">
                  <c:v>570.5</c:v>
                </c:pt>
                <c:pt idx="4">
                  <c:v>636</c:v>
                </c:pt>
                <c:pt idx="5">
                  <c:v>679</c:v>
                </c:pt>
                <c:pt idx="6">
                  <c:v>704.5</c:v>
                </c:pt>
                <c:pt idx="7">
                  <c:v>974.5</c:v>
                </c:pt>
              </c:numCache>
            </c:numRef>
          </c:xVal>
          <c:yVal>
            <c:numRef>
              <c:f>'Active 1'!$J$21:$J$921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16-47CC-A07A-00D686E5A91F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536</c:v>
                </c:pt>
                <c:pt idx="2">
                  <c:v>661.5</c:v>
                </c:pt>
                <c:pt idx="3">
                  <c:v>570.5</c:v>
                </c:pt>
                <c:pt idx="4">
                  <c:v>636</c:v>
                </c:pt>
                <c:pt idx="5">
                  <c:v>679</c:v>
                </c:pt>
                <c:pt idx="6">
                  <c:v>704.5</c:v>
                </c:pt>
                <c:pt idx="7">
                  <c:v>974.5</c:v>
                </c:pt>
              </c:numCache>
            </c:numRef>
          </c:xVal>
          <c:yVal>
            <c:numRef>
              <c:f>'Active 1'!$K$21:$K$921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16-47CC-A07A-00D686E5A91F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536</c:v>
                </c:pt>
                <c:pt idx="2">
                  <c:v>661.5</c:v>
                </c:pt>
                <c:pt idx="3">
                  <c:v>570.5</c:v>
                </c:pt>
                <c:pt idx="4">
                  <c:v>636</c:v>
                </c:pt>
                <c:pt idx="5">
                  <c:v>679</c:v>
                </c:pt>
                <c:pt idx="6">
                  <c:v>704.5</c:v>
                </c:pt>
                <c:pt idx="7">
                  <c:v>974.5</c:v>
                </c:pt>
              </c:numCache>
            </c:numRef>
          </c:xVal>
          <c:yVal>
            <c:numRef>
              <c:f>'Active 1'!$L$21:$L$921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16-47CC-A07A-00D686E5A91F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536</c:v>
                </c:pt>
                <c:pt idx="2">
                  <c:v>661.5</c:v>
                </c:pt>
                <c:pt idx="3">
                  <c:v>570.5</c:v>
                </c:pt>
                <c:pt idx="4">
                  <c:v>636</c:v>
                </c:pt>
                <c:pt idx="5">
                  <c:v>679</c:v>
                </c:pt>
                <c:pt idx="6">
                  <c:v>704.5</c:v>
                </c:pt>
                <c:pt idx="7">
                  <c:v>974.5</c:v>
                </c:pt>
              </c:numCache>
            </c:numRef>
          </c:xVal>
          <c:yVal>
            <c:numRef>
              <c:f>'Active 1'!$M$21:$M$921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16-47CC-A07A-00D686E5A91F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536</c:v>
                </c:pt>
                <c:pt idx="2">
                  <c:v>661.5</c:v>
                </c:pt>
                <c:pt idx="3">
                  <c:v>570.5</c:v>
                </c:pt>
                <c:pt idx="4">
                  <c:v>636</c:v>
                </c:pt>
                <c:pt idx="5">
                  <c:v>679</c:v>
                </c:pt>
                <c:pt idx="6">
                  <c:v>704.5</c:v>
                </c:pt>
                <c:pt idx="7">
                  <c:v>974.5</c:v>
                </c:pt>
              </c:numCache>
            </c:numRef>
          </c:xVal>
          <c:yVal>
            <c:numRef>
              <c:f>'Active 1'!$N$21:$N$921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16-47CC-A07A-00D686E5A91F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536</c:v>
                </c:pt>
                <c:pt idx="2">
                  <c:v>661.5</c:v>
                </c:pt>
                <c:pt idx="3">
                  <c:v>570.5</c:v>
                </c:pt>
                <c:pt idx="4">
                  <c:v>636</c:v>
                </c:pt>
                <c:pt idx="5">
                  <c:v>679</c:v>
                </c:pt>
                <c:pt idx="6">
                  <c:v>704.5</c:v>
                </c:pt>
                <c:pt idx="7">
                  <c:v>974.5</c:v>
                </c:pt>
              </c:numCache>
            </c:numRef>
          </c:xVal>
          <c:yVal>
            <c:numRef>
              <c:f>'Active 1'!$O$21:$O$921</c:f>
              <c:numCache>
                <c:formatCode>General</c:formatCode>
                <c:ptCount val="901"/>
                <c:pt idx="0">
                  <c:v>1.87350160174065E-2</c:v>
                </c:pt>
                <c:pt idx="1">
                  <c:v>-6.4477329226399899E-5</c:v>
                </c:pt>
                <c:pt idx="2">
                  <c:v>-4.466224372141378E-3</c:v>
                </c:pt>
                <c:pt idx="3">
                  <c:v>-1.2745193450078088E-3</c:v>
                </c:pt>
                <c:pt idx="4">
                  <c:v>-3.5718454909116418E-3</c:v>
                </c:pt>
                <c:pt idx="5">
                  <c:v>-5.0800138004362984E-3</c:v>
                </c:pt>
                <c:pt idx="6">
                  <c:v>-5.9743926816660346E-3</c:v>
                </c:pt>
                <c:pt idx="7">
                  <c:v>-1.5444286718216189E-2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16-47CC-A07A-00D686E5A91F}"/>
            </c:ext>
          </c:extLst>
        </c:ser>
        <c:ser>
          <c:idx val="8"/>
          <c:order val="8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536</c:v>
                </c:pt>
                <c:pt idx="2">
                  <c:v>661.5</c:v>
                </c:pt>
                <c:pt idx="3">
                  <c:v>570.5</c:v>
                </c:pt>
                <c:pt idx="4">
                  <c:v>636</c:v>
                </c:pt>
                <c:pt idx="5">
                  <c:v>679</c:v>
                </c:pt>
                <c:pt idx="6">
                  <c:v>704.5</c:v>
                </c:pt>
                <c:pt idx="7">
                  <c:v>974.5</c:v>
                </c:pt>
              </c:numCache>
            </c:numRef>
          </c:xVal>
          <c:yVal>
            <c:numRef>
              <c:f>'Active 1'!$P$21:$P$921</c:f>
              <c:numCache>
                <c:formatCode>General</c:formatCode>
                <c:ptCount val="901"/>
                <c:pt idx="0">
                  <c:v>-3.8199999953996248E-2</c:v>
                </c:pt>
                <c:pt idx="1">
                  <c:v>-5.3514285709972464E-2</c:v>
                </c:pt>
                <c:pt idx="2">
                  <c:v>-5.7100000005448237E-2</c:v>
                </c:pt>
                <c:pt idx="3">
                  <c:v>-5.4499999998370185E-2</c:v>
                </c:pt>
                <c:pt idx="4">
                  <c:v>-5.6371428574893398E-2</c:v>
                </c:pt>
                <c:pt idx="5">
                  <c:v>-5.7600000006809399E-2</c:v>
                </c:pt>
                <c:pt idx="6">
                  <c:v>-5.8328571437364238E-2</c:v>
                </c:pt>
                <c:pt idx="7">
                  <c:v>-6.6042857172650765E-2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16-47CC-A07A-00D686E5A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4727040"/>
        <c:axId val="1"/>
      </c:scatterChart>
      <c:valAx>
        <c:axId val="444727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03225806451615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4727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387096774193549"/>
          <c:y val="0.92097264437689974"/>
          <c:w val="0.83387096774193548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OO Cam - Prim. O-C Diagr.</a:t>
            </a:r>
          </a:p>
        </c:rich>
      </c:tx>
      <c:layout>
        <c:manualLayout>
          <c:xMode val="edge"/>
          <c:yMode val="edge"/>
          <c:x val="0.29106050932822586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63635191612517"/>
          <c:y val="0.14634168126798494"/>
          <c:w val="0.77338955848569724"/>
          <c:h val="0.63109850046818505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536</c:v>
                </c:pt>
                <c:pt idx="2">
                  <c:v>661.5</c:v>
                </c:pt>
                <c:pt idx="3">
                  <c:v>570.5</c:v>
                </c:pt>
                <c:pt idx="4">
                  <c:v>636</c:v>
                </c:pt>
                <c:pt idx="5">
                  <c:v>679</c:v>
                </c:pt>
                <c:pt idx="6">
                  <c:v>704.5</c:v>
                </c:pt>
                <c:pt idx="7">
                  <c:v>974.5</c:v>
                </c:pt>
              </c:numCache>
            </c:numRef>
          </c:xVal>
          <c:yVal>
            <c:numRef>
              <c:f>'Active 1'!$R$21:$R$921</c:f>
              <c:numCache>
                <c:formatCode>General</c:formatCode>
                <c:ptCount val="901"/>
                <c:pt idx="0">
                  <c:v>0</c:v>
                </c:pt>
                <c:pt idx="1">
                  <c:v>2.1399999997811392E-2</c:v>
                </c:pt>
                <c:pt idx="4">
                  <c:v>2.9900000001362059E-2</c:v>
                </c:pt>
                <c:pt idx="5">
                  <c:v>3.0299999998533167E-2</c:v>
                </c:pt>
                <c:pt idx="6">
                  <c:v>-5.3899999998975545E-2</c:v>
                </c:pt>
                <c:pt idx="7">
                  <c:v>-3.9100000001781154E-2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ACC-47F2-96B0-6F41EFF90B60}"/>
            </c:ext>
          </c:extLst>
        </c:ser>
        <c:ser>
          <c:idx val="7"/>
          <c:order val="1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536</c:v>
                </c:pt>
                <c:pt idx="2">
                  <c:v>661.5</c:v>
                </c:pt>
                <c:pt idx="3">
                  <c:v>570.5</c:v>
                </c:pt>
                <c:pt idx="4">
                  <c:v>636</c:v>
                </c:pt>
                <c:pt idx="5">
                  <c:v>679</c:v>
                </c:pt>
                <c:pt idx="6">
                  <c:v>704.5</c:v>
                </c:pt>
                <c:pt idx="7">
                  <c:v>974.5</c:v>
                </c:pt>
              </c:numCache>
            </c:numRef>
          </c:xVal>
          <c:yVal>
            <c:numRef>
              <c:f>'Active 1'!$O$21:$O$921</c:f>
              <c:numCache>
                <c:formatCode>General</c:formatCode>
                <c:ptCount val="901"/>
                <c:pt idx="0">
                  <c:v>1.87350160174065E-2</c:v>
                </c:pt>
                <c:pt idx="1">
                  <c:v>-6.4477329226399899E-5</c:v>
                </c:pt>
                <c:pt idx="2">
                  <c:v>-4.466224372141378E-3</c:v>
                </c:pt>
                <c:pt idx="3">
                  <c:v>-1.2745193450078088E-3</c:v>
                </c:pt>
                <c:pt idx="4">
                  <c:v>-3.5718454909116418E-3</c:v>
                </c:pt>
                <c:pt idx="5">
                  <c:v>-5.0800138004362984E-3</c:v>
                </c:pt>
                <c:pt idx="6">
                  <c:v>-5.9743926816660346E-3</c:v>
                </c:pt>
                <c:pt idx="7">
                  <c:v>-1.5444286718216189E-2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ACC-47F2-96B0-6F41EFF90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4728680"/>
        <c:axId val="1"/>
      </c:scatterChart>
      <c:valAx>
        <c:axId val="4447286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22496876040182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21205821205821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47286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1164284817828123"/>
          <c:y val="0.92073298764483702"/>
          <c:w val="0.30353452180223828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OO Cam - Sec. O-C Diagr.</a:t>
            </a:r>
          </a:p>
        </c:rich>
      </c:tx>
      <c:layout>
        <c:manualLayout>
          <c:xMode val="edge"/>
          <c:yMode val="edge"/>
          <c:x val="0.30000021425893192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42874225600113"/>
          <c:y val="0.1458966565349544"/>
          <c:w val="0.77755179523257656"/>
          <c:h val="0.63221884498480241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536</c:v>
                </c:pt>
                <c:pt idx="2">
                  <c:v>661.5</c:v>
                </c:pt>
                <c:pt idx="3">
                  <c:v>570.5</c:v>
                </c:pt>
                <c:pt idx="4">
                  <c:v>636</c:v>
                </c:pt>
                <c:pt idx="5">
                  <c:v>679</c:v>
                </c:pt>
                <c:pt idx="6">
                  <c:v>704.5</c:v>
                </c:pt>
                <c:pt idx="7">
                  <c:v>974.5</c:v>
                </c:pt>
              </c:numCache>
            </c:numRef>
          </c:xVal>
          <c:yVal>
            <c:numRef>
              <c:f>'Active 1'!$S$21:$S$921</c:f>
              <c:numCache>
                <c:formatCode>General</c:formatCode>
                <c:ptCount val="901"/>
                <c:pt idx="2">
                  <c:v>-5.7100000005448237E-2</c:v>
                </c:pt>
                <c:pt idx="3">
                  <c:v>-5.4499999998370185E-2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A7C-471A-8CBA-BF7859C37976}"/>
            </c:ext>
          </c:extLst>
        </c:ser>
        <c:ser>
          <c:idx val="7"/>
          <c:order val="1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536</c:v>
                </c:pt>
                <c:pt idx="2">
                  <c:v>661.5</c:v>
                </c:pt>
                <c:pt idx="3">
                  <c:v>570.5</c:v>
                </c:pt>
                <c:pt idx="4">
                  <c:v>636</c:v>
                </c:pt>
                <c:pt idx="5">
                  <c:v>679</c:v>
                </c:pt>
                <c:pt idx="6">
                  <c:v>704.5</c:v>
                </c:pt>
                <c:pt idx="7">
                  <c:v>974.5</c:v>
                </c:pt>
              </c:numCache>
            </c:numRef>
          </c:xVal>
          <c:yVal>
            <c:numRef>
              <c:f>'Active 1'!$P$21:$P$921</c:f>
              <c:numCache>
                <c:formatCode>General</c:formatCode>
                <c:ptCount val="901"/>
                <c:pt idx="0">
                  <c:v>-3.8199999953996248E-2</c:v>
                </c:pt>
                <c:pt idx="1">
                  <c:v>-5.3514285709972464E-2</c:v>
                </c:pt>
                <c:pt idx="2">
                  <c:v>-5.7100000005448237E-2</c:v>
                </c:pt>
                <c:pt idx="3">
                  <c:v>-5.4499999998370185E-2</c:v>
                </c:pt>
                <c:pt idx="4">
                  <c:v>-5.6371428574893398E-2</c:v>
                </c:pt>
                <c:pt idx="5">
                  <c:v>-5.7600000006809399E-2</c:v>
                </c:pt>
                <c:pt idx="6">
                  <c:v>-5.8328571437364238E-2</c:v>
                </c:pt>
                <c:pt idx="7">
                  <c:v>-6.6042857172650765E-2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A7C-471A-8CBA-BF7859C379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7837760"/>
        <c:axId val="1"/>
      </c:scatterChart>
      <c:valAx>
        <c:axId val="4578377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61267341582297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142857142857141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78377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9387797953827197"/>
          <c:y val="0.92097264437689974"/>
          <c:w val="0.33061267341582301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0</xdr:rowOff>
    </xdr:from>
    <xdr:to>
      <xdr:col>20</xdr:col>
      <xdr:colOff>495300</xdr:colOff>
      <xdr:row>18</xdr:row>
      <xdr:rowOff>133350</xdr:rowOff>
    </xdr:to>
    <xdr:graphicFrame macro="">
      <xdr:nvGraphicFramePr>
        <xdr:cNvPr id="1041" name="Chart 2">
          <a:extLst>
            <a:ext uri="{FF2B5EF4-FFF2-40B4-BE49-F238E27FC236}">
              <a16:creationId xmlns:a16="http://schemas.microsoft.com/office/drawing/2014/main" id="{35E93F4E-CAE2-6B09-0D15-262284DC6F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0</xdr:row>
      <xdr:rowOff>0</xdr:rowOff>
    </xdr:from>
    <xdr:to>
      <xdr:col>13</xdr:col>
      <xdr:colOff>495300</xdr:colOff>
      <xdr:row>19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168526B-504A-06D1-0DB3-56A18CC9A4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285750</xdr:colOff>
      <xdr:row>20</xdr:row>
      <xdr:rowOff>47625</xdr:rowOff>
    </xdr:from>
    <xdr:to>
      <xdr:col>13</xdr:col>
      <xdr:colOff>514350</xdr:colOff>
      <xdr:row>39</xdr:row>
      <xdr:rowOff>104775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5C5109D3-55CA-6156-01E5-65D21DDF19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15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7" sqref="F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2" customWidth="1"/>
    <col min="4" max="4" width="8.28515625" customWidth="1"/>
    <col min="5" max="5" width="9.42578125" customWidth="1"/>
    <col min="6" max="6" width="18.28515625" customWidth="1"/>
    <col min="7" max="7" width="9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ht="20.25" x14ac:dyDescent="0.3">
      <c r="A1" s="1" t="s">
        <v>43</v>
      </c>
      <c r="F1" s="33" t="s">
        <v>44</v>
      </c>
      <c r="G1" s="34">
        <v>2010</v>
      </c>
      <c r="H1" s="35"/>
      <c r="I1" s="36" t="s">
        <v>45</v>
      </c>
      <c r="J1" s="37" t="s">
        <v>44</v>
      </c>
      <c r="K1" s="38">
        <v>3.3218381999999997</v>
      </c>
      <c r="L1" s="39">
        <v>61.164088</v>
      </c>
      <c r="M1" s="40">
        <v>51578.625</v>
      </c>
      <c r="N1" s="40">
        <v>8.1189999999999998</v>
      </c>
      <c r="O1" s="36" t="s">
        <v>46</v>
      </c>
    </row>
    <row r="2" spans="1:15" x14ac:dyDescent="0.2">
      <c r="A2" t="s">
        <v>17</v>
      </c>
      <c r="B2" t="s">
        <v>46</v>
      </c>
      <c r="C2" s="41"/>
      <c r="D2" s="11"/>
    </row>
    <row r="3" spans="1:15" ht="13.5" thickBot="1" x14ac:dyDescent="0.25"/>
    <row r="4" spans="1:15" ht="14.25" thickTop="1" thickBot="1" x14ac:dyDescent="0.25">
      <c r="A4" s="6" t="s">
        <v>0</v>
      </c>
      <c r="C4" s="42">
        <v>51578.625</v>
      </c>
      <c r="D4" s="43">
        <v>8.1189999999999998</v>
      </c>
    </row>
    <row r="5" spans="1:15" ht="13.5" thickTop="1" x14ac:dyDescent="0.2">
      <c r="A5" s="26" t="s">
        <v>35</v>
      </c>
      <c r="B5" s="20"/>
      <c r="C5" s="27">
        <v>-9.5</v>
      </c>
      <c r="D5" s="20" t="s">
        <v>36</v>
      </c>
    </row>
    <row r="6" spans="1:15" x14ac:dyDescent="0.2">
      <c r="A6" s="6" t="s">
        <v>1</v>
      </c>
    </row>
    <row r="7" spans="1:15" x14ac:dyDescent="0.2">
      <c r="A7" t="s">
        <v>2</v>
      </c>
      <c r="C7">
        <f>+C4</f>
        <v>51578.625</v>
      </c>
    </row>
    <row r="8" spans="1:15" x14ac:dyDescent="0.2">
      <c r="A8" t="s">
        <v>3</v>
      </c>
      <c r="C8">
        <f>D4</f>
        <v>8.1189999999999998</v>
      </c>
    </row>
    <row r="9" spans="1:15" x14ac:dyDescent="0.2">
      <c r="A9" s="18" t="s">
        <v>30</v>
      </c>
      <c r="B9" s="18"/>
      <c r="C9" s="44">
        <v>21</v>
      </c>
      <c r="D9" s="44">
        <v>21</v>
      </c>
    </row>
    <row r="10" spans="1:15" ht="13.5" thickBot="1" x14ac:dyDescent="0.25">
      <c r="A10" s="20"/>
      <c r="B10" s="20"/>
      <c r="C10" s="5" t="s">
        <v>19</v>
      </c>
      <c r="D10" s="5" t="s">
        <v>20</v>
      </c>
    </row>
    <row r="11" spans="1:15" x14ac:dyDescent="0.2">
      <c r="A11" s="20" t="s">
        <v>14</v>
      </c>
      <c r="B11" s="20"/>
      <c r="C11" s="21">
        <f ca="1">INTERCEPT(INDIRECT(C14):R$935,INDIRECT(C13):$F$935)</f>
        <v>1.87350160174065E-2</v>
      </c>
      <c r="D11" s="21">
        <f ca="1">INTERCEPT(INDIRECT(D14):S$935,INDIRECT(D13):$F$935)</f>
        <v>-3.8199999953996248E-2</v>
      </c>
      <c r="E11" s="18" t="s">
        <v>38</v>
      </c>
      <c r="F11">
        <v>1</v>
      </c>
    </row>
    <row r="12" spans="1:15" x14ac:dyDescent="0.2">
      <c r="A12" s="20" t="s">
        <v>15</v>
      </c>
      <c r="B12" s="20"/>
      <c r="C12" s="21">
        <f ca="1">SLOPE(INDIRECT(C14):R$935,INDIRECT(C13):$F$935)</f>
        <v>-3.5073681616852426E-5</v>
      </c>
      <c r="D12" s="21">
        <f ca="1">SLOPE(INDIRECT(D14):S$935,INDIRECT(D13):$F$935)</f>
        <v>-2.8571428649209357E-5</v>
      </c>
      <c r="E12" s="18" t="s">
        <v>39</v>
      </c>
      <c r="F12" s="28">
        <f ca="1">NOW()+15018.5+$C$5/24</f>
        <v>60324.794177777774</v>
      </c>
    </row>
    <row r="13" spans="1:15" x14ac:dyDescent="0.2">
      <c r="A13" s="18" t="s">
        <v>31</v>
      </c>
      <c r="B13" s="18"/>
      <c r="C13" s="19" t="str">
        <f>"F"&amp;C9</f>
        <v>F21</v>
      </c>
      <c r="D13" s="19" t="str">
        <f>"F"&amp;D9</f>
        <v>F21</v>
      </c>
      <c r="E13" s="18" t="s">
        <v>40</v>
      </c>
      <c r="F13" s="28">
        <f ca="1">ROUND(2*(F12-$C$7)/$C$8,0)/2+F11</f>
        <v>1078</v>
      </c>
    </row>
    <row r="14" spans="1:15" x14ac:dyDescent="0.2">
      <c r="A14" s="18" t="s">
        <v>32</v>
      </c>
      <c r="B14" s="18"/>
      <c r="C14" s="19" t="str">
        <f>"R"&amp;C9</f>
        <v>R21</v>
      </c>
      <c r="D14" s="19" t="str">
        <f>"S"&amp;D9</f>
        <v>S21</v>
      </c>
      <c r="E14" s="18" t="s">
        <v>41</v>
      </c>
      <c r="F14" s="29">
        <f ca="1">ROUND(2*(F12-$C$15)/$C$16,0)/2+F11</f>
        <v>104</v>
      </c>
    </row>
    <row r="15" spans="1:15" x14ac:dyDescent="0.2">
      <c r="A15" s="22" t="s">
        <v>16</v>
      </c>
      <c r="B15" s="20"/>
      <c r="C15" s="23">
        <f ca="1">($C7+C11)+($C8+C12)*INT(MAX($F21:$F3533))</f>
        <v>59486.515573250123</v>
      </c>
      <c r="D15" s="23">
        <f ca="1">($C7+D11)+($C8+D12)*INT(MAX($F21:$F3533))</f>
        <v>59486.464971428548</v>
      </c>
      <c r="E15" s="18" t="s">
        <v>42</v>
      </c>
      <c r="F15" s="30">
        <f ca="1">+$C$15+$C$16*F14-15018.5-$C$5/24</f>
        <v>45312.783758920566</v>
      </c>
    </row>
    <row r="16" spans="1:15" x14ac:dyDescent="0.2">
      <c r="A16" s="24" t="s">
        <v>4</v>
      </c>
      <c r="B16" s="20"/>
      <c r="C16" s="25">
        <f ca="1">+$C8+C12</f>
        <v>8.1189649263183821</v>
      </c>
      <c r="D16" s="21">
        <f ca="1">+$C8+D12</f>
        <v>8.118971428571351</v>
      </c>
      <c r="E16" s="31"/>
      <c r="F16" s="31" t="s">
        <v>37</v>
      </c>
    </row>
    <row r="17" spans="1:19" ht="13.5" thickBot="1" x14ac:dyDescent="0.25">
      <c r="A17" s="17" t="s">
        <v>29</v>
      </c>
      <c r="C17">
        <f>COUNT(C21:C1247)</f>
        <v>8</v>
      </c>
    </row>
    <row r="18" spans="1:19" ht="14.25" thickTop="1" thickBot="1" x14ac:dyDescent="0.25">
      <c r="A18" s="6" t="s">
        <v>22</v>
      </c>
      <c r="C18" s="3">
        <f ca="1">+C15</f>
        <v>59486.515573250123</v>
      </c>
      <c r="D18" s="4">
        <f ca="1">+C16</f>
        <v>8.1189649263183821</v>
      </c>
      <c r="E18" s="32">
        <f>R19</f>
        <v>6</v>
      </c>
    </row>
    <row r="19" spans="1:19" ht="14.25" thickTop="1" thickBot="1" x14ac:dyDescent="0.25">
      <c r="A19" s="6" t="s">
        <v>23</v>
      </c>
      <c r="C19" s="3">
        <f ca="1">+D15</f>
        <v>59486.464971428548</v>
      </c>
      <c r="D19" s="4">
        <f ca="1">+D16</f>
        <v>8.118971428571351</v>
      </c>
      <c r="E19" s="32">
        <f>S19</f>
        <v>2</v>
      </c>
      <c r="R19">
        <f>COUNT(R21:R322)</f>
        <v>6</v>
      </c>
      <c r="S19">
        <f>COUNT(S21:S322)</f>
        <v>2</v>
      </c>
    </row>
    <row r="20" spans="1:19" ht="14.25" thickTop="1" thickBot="1" x14ac:dyDescent="0.25">
      <c r="A20" s="5" t="s">
        <v>5</v>
      </c>
      <c r="B20" s="5" t="s">
        <v>6</v>
      </c>
      <c r="C20" s="5" t="s">
        <v>7</v>
      </c>
      <c r="D20" s="5" t="s">
        <v>12</v>
      </c>
      <c r="E20" s="5" t="s">
        <v>8</v>
      </c>
      <c r="F20" s="5" t="s">
        <v>9</v>
      </c>
      <c r="G20" s="5" t="s">
        <v>10</v>
      </c>
      <c r="H20" s="8" t="s">
        <v>11</v>
      </c>
      <c r="I20" s="8" t="s">
        <v>33</v>
      </c>
      <c r="J20" s="8" t="s">
        <v>34</v>
      </c>
      <c r="K20" s="8" t="s">
        <v>26</v>
      </c>
      <c r="L20" s="8" t="s">
        <v>27</v>
      </c>
      <c r="M20" s="8" t="s">
        <v>18</v>
      </c>
      <c r="N20" s="8" t="s">
        <v>21</v>
      </c>
      <c r="O20" s="8" t="s">
        <v>24</v>
      </c>
      <c r="P20" s="7" t="s">
        <v>25</v>
      </c>
      <c r="Q20" s="5" t="s">
        <v>13</v>
      </c>
      <c r="R20" s="7" t="s">
        <v>19</v>
      </c>
      <c r="S20" s="7" t="s">
        <v>20</v>
      </c>
    </row>
    <row r="21" spans="1:19" x14ac:dyDescent="0.2">
      <c r="A21" t="s">
        <v>47</v>
      </c>
      <c r="C21" s="12">
        <v>51578.625</v>
      </c>
      <c r="D21" s="12" t="s">
        <v>28</v>
      </c>
      <c r="E21">
        <f t="shared" ref="E21:E27" si="0">+(C21-C$7)/C$8</f>
        <v>0</v>
      </c>
      <c r="F21">
        <f t="shared" ref="F21:F27" si="1">ROUND(2*E21,0)/2</f>
        <v>0</v>
      </c>
      <c r="G21">
        <f t="shared" ref="G21:G27" si="2">+C21-(C$7+F21*C$8)</f>
        <v>0</v>
      </c>
      <c r="H21">
        <f t="shared" ref="H21:H27" si="3">+G21</f>
        <v>0</v>
      </c>
      <c r="O21">
        <f t="shared" ref="O21:P27" ca="1" si="4">+C$11+C$12*$F21</f>
        <v>1.87350160174065E-2</v>
      </c>
      <c r="P21">
        <f t="shared" ca="1" si="4"/>
        <v>-3.8199999953996248E-2</v>
      </c>
      <c r="Q21" s="2">
        <f t="shared" ref="Q21:Q27" si="5">+C21-15018.5</f>
        <v>36560.125</v>
      </c>
      <c r="R21">
        <f>G21</f>
        <v>0</v>
      </c>
    </row>
    <row r="22" spans="1:19" x14ac:dyDescent="0.2">
      <c r="A22" s="50" t="s">
        <v>53</v>
      </c>
      <c r="B22" s="51" t="s">
        <v>51</v>
      </c>
      <c r="C22" s="52">
        <v>55930.430399999997</v>
      </c>
      <c r="D22" s="52">
        <v>2.0000000000000001E-4</v>
      </c>
      <c r="E22">
        <f t="shared" si="0"/>
        <v>536.00263579258501</v>
      </c>
      <c r="F22">
        <f t="shared" si="1"/>
        <v>536</v>
      </c>
      <c r="G22">
        <f t="shared" si="2"/>
        <v>2.1399999997811392E-2</v>
      </c>
      <c r="H22">
        <f t="shared" si="3"/>
        <v>2.1399999997811392E-2</v>
      </c>
      <c r="O22">
        <f t="shared" ca="1" si="4"/>
        <v>-6.4477329226399899E-5</v>
      </c>
      <c r="P22">
        <f t="shared" ca="1" si="4"/>
        <v>-5.3514285709972464E-2</v>
      </c>
      <c r="Q22" s="2">
        <f t="shared" si="5"/>
        <v>40911.930399999997</v>
      </c>
      <c r="R22">
        <f>G22</f>
        <v>2.1399999997811392E-2</v>
      </c>
    </row>
    <row r="23" spans="1:19" x14ac:dyDescent="0.2">
      <c r="A23" s="45" t="s">
        <v>48</v>
      </c>
      <c r="B23" s="46"/>
      <c r="C23" s="45">
        <v>56949.286399999997</v>
      </c>
      <c r="D23" s="45">
        <v>2.8999999999999998E-3</v>
      </c>
      <c r="E23">
        <f t="shared" si="0"/>
        <v>661.49296711417628</v>
      </c>
      <c r="F23">
        <f t="shared" si="1"/>
        <v>661.5</v>
      </c>
      <c r="G23">
        <f t="shared" si="2"/>
        <v>-5.7100000005448237E-2</v>
      </c>
      <c r="H23">
        <f t="shared" si="3"/>
        <v>-5.7100000005448237E-2</v>
      </c>
      <c r="O23">
        <f t="shared" ca="1" si="4"/>
        <v>-4.466224372141378E-3</v>
      </c>
      <c r="P23">
        <f t="shared" ca="1" si="4"/>
        <v>-5.7100000005448237E-2</v>
      </c>
      <c r="Q23" s="2">
        <f t="shared" si="5"/>
        <v>41930.786399999997</v>
      </c>
      <c r="S23">
        <f>G23</f>
        <v>-5.7100000005448237E-2</v>
      </c>
    </row>
    <row r="24" spans="1:19" x14ac:dyDescent="0.2">
      <c r="A24" s="47" t="s">
        <v>49</v>
      </c>
      <c r="B24" s="48" t="s">
        <v>50</v>
      </c>
      <c r="C24" s="49">
        <v>56210.46</v>
      </c>
      <c r="D24" s="49"/>
      <c r="E24">
        <f t="shared" si="0"/>
        <v>570.49328735065887</v>
      </c>
      <c r="F24">
        <f t="shared" si="1"/>
        <v>570.5</v>
      </c>
      <c r="G24">
        <f t="shared" si="2"/>
        <v>-5.4499999998370185E-2</v>
      </c>
      <c r="H24">
        <f t="shared" si="3"/>
        <v>-5.4499999998370185E-2</v>
      </c>
      <c r="O24">
        <f t="shared" ca="1" si="4"/>
        <v>-1.2745193450078088E-3</v>
      </c>
      <c r="P24">
        <f t="shared" ca="1" si="4"/>
        <v>-5.4499999998370185E-2</v>
      </c>
      <c r="Q24" s="2">
        <f t="shared" si="5"/>
        <v>41191.96</v>
      </c>
      <c r="S24">
        <f>G24</f>
        <v>-5.4499999998370185E-2</v>
      </c>
    </row>
    <row r="25" spans="1:19" x14ac:dyDescent="0.2">
      <c r="A25" s="47" t="s">
        <v>49</v>
      </c>
      <c r="B25" s="48" t="s">
        <v>51</v>
      </c>
      <c r="C25" s="49">
        <v>56742.338900000002</v>
      </c>
      <c r="D25" s="49">
        <v>2.3E-3</v>
      </c>
      <c r="E25">
        <f t="shared" si="0"/>
        <v>636.0036827195471</v>
      </c>
      <c r="F25">
        <f t="shared" si="1"/>
        <v>636</v>
      </c>
      <c r="G25">
        <f t="shared" si="2"/>
        <v>2.9900000001362059E-2</v>
      </c>
      <c r="H25">
        <f t="shared" si="3"/>
        <v>2.9900000001362059E-2</v>
      </c>
      <c r="O25">
        <f t="shared" ca="1" si="4"/>
        <v>-3.5718454909116418E-3</v>
      </c>
      <c r="P25">
        <f t="shared" ca="1" si="4"/>
        <v>-5.6371428574893398E-2</v>
      </c>
      <c r="Q25" s="2">
        <f t="shared" si="5"/>
        <v>41723.838900000002</v>
      </c>
      <c r="R25">
        <f>G25</f>
        <v>2.9900000001362059E-2</v>
      </c>
    </row>
    <row r="26" spans="1:19" x14ac:dyDescent="0.2">
      <c r="A26" s="47" t="s">
        <v>49</v>
      </c>
      <c r="B26" s="48" t="s">
        <v>51</v>
      </c>
      <c r="C26" s="49">
        <v>57091.456299999998</v>
      </c>
      <c r="D26" s="49">
        <v>8.9999999999999998E-4</v>
      </c>
      <c r="E26">
        <f t="shared" si="0"/>
        <v>679.00373198669763</v>
      </c>
      <c r="F26">
        <f t="shared" si="1"/>
        <v>679</v>
      </c>
      <c r="G26">
        <f t="shared" si="2"/>
        <v>3.0299999998533167E-2</v>
      </c>
      <c r="H26">
        <f t="shared" si="3"/>
        <v>3.0299999998533167E-2</v>
      </c>
      <c r="O26">
        <f t="shared" ca="1" si="4"/>
        <v>-5.0800138004362984E-3</v>
      </c>
      <c r="P26">
        <f t="shared" ca="1" si="4"/>
        <v>-5.7600000006809399E-2</v>
      </c>
      <c r="Q26" s="2">
        <f t="shared" si="5"/>
        <v>42072.956299999998</v>
      </c>
      <c r="R26">
        <f>G26</f>
        <v>3.0299999998533167E-2</v>
      </c>
    </row>
    <row r="27" spans="1:19" x14ac:dyDescent="0.2">
      <c r="A27" s="47" t="s">
        <v>52</v>
      </c>
      <c r="B27" s="48" t="s">
        <v>51</v>
      </c>
      <c r="C27" s="49">
        <v>57298.406600000002</v>
      </c>
      <c r="D27" s="49">
        <v>5.7999999999999996E-3</v>
      </c>
      <c r="E27">
        <f t="shared" si="0"/>
        <v>704.49336125138586</v>
      </c>
      <c r="F27">
        <f t="shared" si="1"/>
        <v>704.5</v>
      </c>
      <c r="G27">
        <f t="shared" si="2"/>
        <v>-5.3899999998975545E-2</v>
      </c>
      <c r="H27">
        <f t="shared" si="3"/>
        <v>-5.3899999998975545E-2</v>
      </c>
      <c r="O27">
        <f t="shared" ca="1" si="4"/>
        <v>-5.9743926816660346E-3</v>
      </c>
      <c r="P27">
        <f t="shared" ca="1" si="4"/>
        <v>-5.8328571437364238E-2</v>
      </c>
      <c r="Q27" s="2">
        <f t="shared" si="5"/>
        <v>42279.906600000002</v>
      </c>
      <c r="R27">
        <f t="shared" ref="R27:R28" si="6">G27</f>
        <v>-5.3899999998975545E-2</v>
      </c>
    </row>
    <row r="28" spans="1:19" x14ac:dyDescent="0.2">
      <c r="A28" s="53" t="s">
        <v>54</v>
      </c>
      <c r="B28" s="54" t="s">
        <v>51</v>
      </c>
      <c r="C28" s="55">
        <v>59490.551399999997</v>
      </c>
      <c r="D28" s="56">
        <v>2.3E-3</v>
      </c>
      <c r="E28">
        <f t="shared" ref="E28" si="7">+(C28-C$7)/C$8</f>
        <v>974.49518413597696</v>
      </c>
      <c r="F28">
        <f t="shared" ref="F28" si="8">ROUND(2*E28,0)/2</f>
        <v>974.5</v>
      </c>
      <c r="G28">
        <f t="shared" ref="G28" si="9">+C28-(C$7+F28*C$8)</f>
        <v>-3.9100000001781154E-2</v>
      </c>
      <c r="H28">
        <f t="shared" ref="H28" si="10">+G28</f>
        <v>-3.9100000001781154E-2</v>
      </c>
      <c r="O28">
        <f t="shared" ref="O28" ca="1" si="11">+C$11+C$12*$F28</f>
        <v>-1.5444286718216189E-2</v>
      </c>
      <c r="P28">
        <f t="shared" ref="P28" ca="1" si="12">+D$11+D$12*$F28</f>
        <v>-6.6042857172650765E-2</v>
      </c>
      <c r="Q28" s="2">
        <f t="shared" ref="Q28" si="13">+C28-15018.5</f>
        <v>44472.051399999997</v>
      </c>
      <c r="R28">
        <f t="shared" si="6"/>
        <v>-3.9100000001781154E-2</v>
      </c>
    </row>
    <row r="29" spans="1:19" x14ac:dyDescent="0.2">
      <c r="A29" s="13"/>
      <c r="B29" s="14"/>
      <c r="C29" s="9"/>
      <c r="D29" s="9"/>
      <c r="Q29" s="2"/>
    </row>
    <row r="30" spans="1:19" x14ac:dyDescent="0.2">
      <c r="A30" s="10"/>
      <c r="B30" s="11"/>
      <c r="C30" s="9"/>
      <c r="D30" s="12"/>
      <c r="Q30" s="2"/>
    </row>
    <row r="31" spans="1:19" x14ac:dyDescent="0.2">
      <c r="A31" s="13"/>
      <c r="B31" s="15"/>
      <c r="C31" s="9"/>
      <c r="D31" s="9"/>
      <c r="Q31" s="2"/>
    </row>
    <row r="32" spans="1:19" x14ac:dyDescent="0.2">
      <c r="A32" s="13"/>
      <c r="B32" s="15"/>
      <c r="C32" s="9"/>
      <c r="D32" s="9"/>
      <c r="Q32" s="2"/>
    </row>
    <row r="33" spans="1:17" x14ac:dyDescent="0.2">
      <c r="A33" s="16"/>
      <c r="B33" s="11"/>
      <c r="C33" s="9"/>
      <c r="D33" s="12"/>
      <c r="Q33" s="2"/>
    </row>
    <row r="34" spans="1:17" x14ac:dyDescent="0.2">
      <c r="A34" s="16"/>
      <c r="B34" s="11"/>
      <c r="C34" s="9"/>
      <c r="D34" s="12"/>
      <c r="Q34" s="2"/>
    </row>
    <row r="35" spans="1:17" x14ac:dyDescent="0.2">
      <c r="A35" s="16"/>
      <c r="B35" s="11"/>
      <c r="C35" s="9"/>
      <c r="D35" s="12"/>
      <c r="Q35" s="2"/>
    </row>
    <row r="36" spans="1:17" x14ac:dyDescent="0.2">
      <c r="C36" s="12"/>
      <c r="D36" s="12"/>
    </row>
    <row r="37" spans="1:17" x14ac:dyDescent="0.2">
      <c r="C37" s="12"/>
      <c r="D37" s="12"/>
    </row>
    <row r="38" spans="1:17" x14ac:dyDescent="0.2">
      <c r="C38" s="12"/>
      <c r="D38" s="12"/>
    </row>
    <row r="39" spans="1:17" x14ac:dyDescent="0.2">
      <c r="C39" s="12"/>
      <c r="D39" s="12"/>
    </row>
    <row r="40" spans="1:17" x14ac:dyDescent="0.2">
      <c r="C40" s="12"/>
      <c r="D40" s="12"/>
    </row>
    <row r="41" spans="1:17" x14ac:dyDescent="0.2">
      <c r="C41" s="12"/>
      <c r="D41" s="12"/>
    </row>
    <row r="42" spans="1:17" x14ac:dyDescent="0.2">
      <c r="C42" s="12"/>
      <c r="D42" s="12"/>
    </row>
    <row r="43" spans="1:17" x14ac:dyDescent="0.2">
      <c r="C43" s="12"/>
      <c r="D43" s="12"/>
    </row>
    <row r="44" spans="1:17" x14ac:dyDescent="0.2">
      <c r="C44" s="12"/>
      <c r="D44" s="12"/>
    </row>
    <row r="45" spans="1:17" x14ac:dyDescent="0.2">
      <c r="C45" s="12"/>
      <c r="D45" s="12"/>
    </row>
    <row r="46" spans="1:17" x14ac:dyDescent="0.2">
      <c r="C46" s="12"/>
      <c r="D46" s="12"/>
    </row>
    <row r="47" spans="1:17" x14ac:dyDescent="0.2">
      <c r="C47" s="12"/>
      <c r="D47" s="12"/>
    </row>
    <row r="48" spans="1:17" x14ac:dyDescent="0.2">
      <c r="C48" s="12"/>
      <c r="D48" s="12"/>
    </row>
    <row r="49" spans="3:4" x14ac:dyDescent="0.2">
      <c r="C49" s="12"/>
      <c r="D49" s="12"/>
    </row>
    <row r="50" spans="3:4" x14ac:dyDescent="0.2">
      <c r="C50" s="12"/>
      <c r="D50" s="12"/>
    </row>
    <row r="51" spans="3:4" x14ac:dyDescent="0.2">
      <c r="C51" s="12"/>
      <c r="D51" s="12"/>
    </row>
    <row r="52" spans="3:4" x14ac:dyDescent="0.2">
      <c r="C52" s="12"/>
      <c r="D52" s="12"/>
    </row>
    <row r="53" spans="3:4" x14ac:dyDescent="0.2">
      <c r="C53" s="12"/>
      <c r="D53" s="12"/>
    </row>
    <row r="54" spans="3:4" x14ac:dyDescent="0.2">
      <c r="C54" s="12"/>
      <c r="D54" s="12"/>
    </row>
    <row r="55" spans="3:4" x14ac:dyDescent="0.2">
      <c r="C55" s="12"/>
      <c r="D55" s="12"/>
    </row>
    <row r="56" spans="3:4" x14ac:dyDescent="0.2">
      <c r="C56" s="12"/>
      <c r="D56" s="12"/>
    </row>
    <row r="57" spans="3:4" x14ac:dyDescent="0.2">
      <c r="C57" s="12"/>
      <c r="D57" s="12"/>
    </row>
    <row r="58" spans="3:4" x14ac:dyDescent="0.2">
      <c r="C58" s="12"/>
      <c r="D58" s="12"/>
    </row>
    <row r="59" spans="3:4" x14ac:dyDescent="0.2">
      <c r="C59" s="12"/>
      <c r="D59" s="12"/>
    </row>
    <row r="60" spans="3:4" x14ac:dyDescent="0.2">
      <c r="C60" s="12"/>
      <c r="D60" s="12"/>
    </row>
    <row r="61" spans="3:4" x14ac:dyDescent="0.2">
      <c r="C61" s="12"/>
      <c r="D61" s="12"/>
    </row>
    <row r="62" spans="3:4" x14ac:dyDescent="0.2">
      <c r="C62" s="12"/>
      <c r="D62" s="12"/>
    </row>
    <row r="63" spans="3:4" x14ac:dyDescent="0.2">
      <c r="C63" s="12"/>
      <c r="D63" s="12"/>
    </row>
    <row r="64" spans="3:4" x14ac:dyDescent="0.2">
      <c r="C64" s="12"/>
      <c r="D64" s="12"/>
    </row>
    <row r="65" spans="3:4" x14ac:dyDescent="0.2">
      <c r="C65" s="12"/>
      <c r="D65" s="12"/>
    </row>
    <row r="66" spans="3:4" x14ac:dyDescent="0.2">
      <c r="C66" s="12"/>
      <c r="D66" s="12"/>
    </row>
    <row r="67" spans="3:4" x14ac:dyDescent="0.2">
      <c r="C67" s="12"/>
      <c r="D67" s="12"/>
    </row>
    <row r="68" spans="3:4" x14ac:dyDescent="0.2">
      <c r="C68" s="12"/>
      <c r="D68" s="12"/>
    </row>
    <row r="69" spans="3:4" x14ac:dyDescent="0.2">
      <c r="C69" s="12"/>
      <c r="D69" s="12"/>
    </row>
    <row r="70" spans="3:4" x14ac:dyDescent="0.2">
      <c r="C70" s="12"/>
      <c r="D70" s="12"/>
    </row>
    <row r="71" spans="3:4" x14ac:dyDescent="0.2">
      <c r="C71" s="12"/>
      <c r="D71" s="12"/>
    </row>
    <row r="72" spans="3:4" x14ac:dyDescent="0.2">
      <c r="C72" s="12"/>
      <c r="D72" s="12"/>
    </row>
    <row r="73" spans="3:4" x14ac:dyDescent="0.2">
      <c r="C73" s="12"/>
      <c r="D73" s="12"/>
    </row>
    <row r="74" spans="3:4" x14ac:dyDescent="0.2">
      <c r="C74" s="12"/>
      <c r="D74" s="12"/>
    </row>
    <row r="75" spans="3:4" x14ac:dyDescent="0.2">
      <c r="C75" s="12"/>
      <c r="D75" s="12"/>
    </row>
    <row r="76" spans="3:4" x14ac:dyDescent="0.2">
      <c r="C76" s="12"/>
      <c r="D76" s="12"/>
    </row>
    <row r="77" spans="3:4" x14ac:dyDescent="0.2">
      <c r="C77" s="12"/>
      <c r="D77" s="12"/>
    </row>
    <row r="78" spans="3:4" x14ac:dyDescent="0.2">
      <c r="C78" s="12"/>
      <c r="D78" s="12"/>
    </row>
    <row r="79" spans="3:4" x14ac:dyDescent="0.2">
      <c r="C79" s="12"/>
      <c r="D79" s="12"/>
    </row>
    <row r="80" spans="3:4" x14ac:dyDescent="0.2">
      <c r="C80" s="12"/>
      <c r="D80" s="12"/>
    </row>
    <row r="81" spans="3:4" x14ac:dyDescent="0.2">
      <c r="C81" s="12"/>
      <c r="D81" s="12"/>
    </row>
    <row r="82" spans="3:4" x14ac:dyDescent="0.2">
      <c r="C82" s="12"/>
      <c r="D82" s="12"/>
    </row>
    <row r="83" spans="3:4" x14ac:dyDescent="0.2">
      <c r="C83" s="12"/>
      <c r="D83" s="12"/>
    </row>
    <row r="84" spans="3:4" x14ac:dyDescent="0.2">
      <c r="C84" s="12"/>
      <c r="D84" s="12"/>
    </row>
    <row r="85" spans="3:4" x14ac:dyDescent="0.2">
      <c r="C85" s="12"/>
      <c r="D85" s="12"/>
    </row>
    <row r="86" spans="3:4" x14ac:dyDescent="0.2">
      <c r="C86" s="12"/>
      <c r="D86" s="12"/>
    </row>
    <row r="87" spans="3:4" x14ac:dyDescent="0.2">
      <c r="C87" s="12"/>
      <c r="D87" s="12"/>
    </row>
    <row r="88" spans="3:4" x14ac:dyDescent="0.2">
      <c r="C88" s="12"/>
      <c r="D88" s="12"/>
    </row>
    <row r="89" spans="3:4" x14ac:dyDescent="0.2">
      <c r="C89" s="12"/>
      <c r="D89" s="12"/>
    </row>
    <row r="90" spans="3:4" x14ac:dyDescent="0.2">
      <c r="C90" s="12"/>
      <c r="D90" s="12"/>
    </row>
    <row r="91" spans="3:4" x14ac:dyDescent="0.2">
      <c r="C91" s="12"/>
      <c r="D91" s="12"/>
    </row>
    <row r="92" spans="3:4" x14ac:dyDescent="0.2">
      <c r="C92" s="12"/>
      <c r="D92" s="12"/>
    </row>
    <row r="93" spans="3:4" x14ac:dyDescent="0.2">
      <c r="C93" s="12"/>
      <c r="D93" s="12"/>
    </row>
    <row r="94" spans="3:4" x14ac:dyDescent="0.2">
      <c r="C94" s="12"/>
      <c r="D94" s="12"/>
    </row>
    <row r="95" spans="3:4" x14ac:dyDescent="0.2">
      <c r="C95" s="12"/>
      <c r="D95" s="12"/>
    </row>
    <row r="96" spans="3:4" x14ac:dyDescent="0.2">
      <c r="C96" s="12"/>
      <c r="D96" s="12"/>
    </row>
    <row r="97" spans="3:4" x14ac:dyDescent="0.2">
      <c r="C97" s="12"/>
      <c r="D97" s="12"/>
    </row>
    <row r="98" spans="3:4" x14ac:dyDescent="0.2">
      <c r="C98" s="12"/>
      <c r="D98" s="12"/>
    </row>
    <row r="99" spans="3:4" x14ac:dyDescent="0.2">
      <c r="C99" s="12"/>
      <c r="D99" s="12"/>
    </row>
    <row r="100" spans="3:4" x14ac:dyDescent="0.2">
      <c r="C100" s="12"/>
      <c r="D100" s="12"/>
    </row>
    <row r="101" spans="3:4" x14ac:dyDescent="0.2">
      <c r="C101" s="12"/>
      <c r="D101" s="12"/>
    </row>
    <row r="102" spans="3:4" x14ac:dyDescent="0.2">
      <c r="C102" s="12"/>
      <c r="D102" s="12"/>
    </row>
    <row r="103" spans="3:4" x14ac:dyDescent="0.2">
      <c r="C103" s="12"/>
      <c r="D103" s="12"/>
    </row>
    <row r="104" spans="3:4" x14ac:dyDescent="0.2">
      <c r="C104" s="12"/>
      <c r="D104" s="12"/>
    </row>
    <row r="105" spans="3:4" x14ac:dyDescent="0.2">
      <c r="C105" s="12"/>
      <c r="D105" s="12"/>
    </row>
    <row r="106" spans="3:4" x14ac:dyDescent="0.2">
      <c r="C106" s="12"/>
      <c r="D106" s="12"/>
    </row>
    <row r="107" spans="3:4" x14ac:dyDescent="0.2">
      <c r="C107" s="12"/>
      <c r="D107" s="12"/>
    </row>
    <row r="108" spans="3:4" x14ac:dyDescent="0.2">
      <c r="C108" s="12"/>
      <c r="D108" s="12"/>
    </row>
    <row r="109" spans="3:4" x14ac:dyDescent="0.2">
      <c r="C109" s="12"/>
      <c r="D109" s="12"/>
    </row>
    <row r="110" spans="3:4" x14ac:dyDescent="0.2">
      <c r="C110" s="12"/>
      <c r="D110" s="12"/>
    </row>
    <row r="111" spans="3:4" x14ac:dyDescent="0.2">
      <c r="C111" s="12"/>
      <c r="D111" s="12"/>
    </row>
    <row r="112" spans="3:4" x14ac:dyDescent="0.2">
      <c r="C112" s="12"/>
      <c r="D112" s="12"/>
    </row>
    <row r="113" spans="3:4" x14ac:dyDescent="0.2">
      <c r="C113" s="12"/>
      <c r="D113" s="12"/>
    </row>
    <row r="114" spans="3:4" x14ac:dyDescent="0.2">
      <c r="C114" s="12"/>
      <c r="D114" s="12"/>
    </row>
    <row r="115" spans="3:4" x14ac:dyDescent="0.2">
      <c r="C115" s="12"/>
      <c r="D115" s="12"/>
    </row>
    <row r="116" spans="3:4" x14ac:dyDescent="0.2">
      <c r="C116" s="12"/>
      <c r="D116" s="12"/>
    </row>
    <row r="117" spans="3:4" x14ac:dyDescent="0.2">
      <c r="C117" s="12"/>
      <c r="D117" s="12"/>
    </row>
    <row r="118" spans="3:4" x14ac:dyDescent="0.2">
      <c r="C118" s="12"/>
      <c r="D118" s="12"/>
    </row>
    <row r="119" spans="3:4" x14ac:dyDescent="0.2">
      <c r="C119" s="12"/>
      <c r="D119" s="12"/>
    </row>
    <row r="120" spans="3:4" x14ac:dyDescent="0.2">
      <c r="C120" s="12"/>
      <c r="D120" s="12"/>
    </row>
    <row r="121" spans="3:4" x14ac:dyDescent="0.2">
      <c r="C121" s="12"/>
      <c r="D121" s="12"/>
    </row>
    <row r="122" spans="3:4" x14ac:dyDescent="0.2">
      <c r="C122" s="12"/>
      <c r="D122" s="12"/>
    </row>
    <row r="123" spans="3:4" x14ac:dyDescent="0.2">
      <c r="C123" s="12"/>
      <c r="D123" s="12"/>
    </row>
    <row r="124" spans="3:4" x14ac:dyDescent="0.2">
      <c r="C124" s="12"/>
      <c r="D124" s="12"/>
    </row>
    <row r="125" spans="3:4" x14ac:dyDescent="0.2">
      <c r="C125" s="12"/>
      <c r="D125" s="12"/>
    </row>
    <row r="126" spans="3:4" x14ac:dyDescent="0.2">
      <c r="C126" s="12"/>
      <c r="D126" s="12"/>
    </row>
    <row r="127" spans="3:4" x14ac:dyDescent="0.2">
      <c r="C127" s="12"/>
      <c r="D127" s="12"/>
    </row>
    <row r="128" spans="3:4" x14ac:dyDescent="0.2">
      <c r="C128" s="12"/>
      <c r="D128" s="12"/>
    </row>
    <row r="129" spans="3:4" x14ac:dyDescent="0.2">
      <c r="C129" s="12"/>
      <c r="D129" s="12"/>
    </row>
    <row r="130" spans="3:4" x14ac:dyDescent="0.2">
      <c r="C130" s="12"/>
      <c r="D130" s="12"/>
    </row>
    <row r="131" spans="3:4" x14ac:dyDescent="0.2">
      <c r="C131" s="12"/>
      <c r="D131" s="12"/>
    </row>
    <row r="132" spans="3:4" x14ac:dyDescent="0.2">
      <c r="C132" s="12"/>
      <c r="D132" s="12"/>
    </row>
    <row r="133" spans="3:4" x14ac:dyDescent="0.2">
      <c r="C133" s="12"/>
      <c r="D133" s="12"/>
    </row>
    <row r="134" spans="3:4" x14ac:dyDescent="0.2">
      <c r="C134" s="12"/>
      <c r="D134" s="12"/>
    </row>
    <row r="135" spans="3:4" x14ac:dyDescent="0.2">
      <c r="C135" s="12"/>
      <c r="D135" s="12"/>
    </row>
    <row r="136" spans="3:4" x14ac:dyDescent="0.2">
      <c r="C136" s="12"/>
      <c r="D136" s="12"/>
    </row>
    <row r="137" spans="3:4" x14ac:dyDescent="0.2">
      <c r="C137" s="12"/>
      <c r="D137" s="12"/>
    </row>
    <row r="138" spans="3:4" x14ac:dyDescent="0.2">
      <c r="C138" s="12"/>
      <c r="D138" s="12"/>
    </row>
    <row r="139" spans="3:4" x14ac:dyDescent="0.2">
      <c r="C139" s="12"/>
      <c r="D139" s="12"/>
    </row>
    <row r="140" spans="3:4" x14ac:dyDescent="0.2">
      <c r="C140" s="12"/>
      <c r="D140" s="12"/>
    </row>
    <row r="141" spans="3:4" x14ac:dyDescent="0.2">
      <c r="C141" s="12"/>
      <c r="D141" s="12"/>
    </row>
    <row r="142" spans="3:4" x14ac:dyDescent="0.2">
      <c r="C142" s="12"/>
      <c r="D142" s="12"/>
    </row>
    <row r="143" spans="3:4" x14ac:dyDescent="0.2">
      <c r="C143" s="12"/>
      <c r="D143" s="12"/>
    </row>
    <row r="144" spans="3:4" x14ac:dyDescent="0.2">
      <c r="C144" s="12"/>
      <c r="D144" s="12"/>
    </row>
    <row r="145" spans="3:4" x14ac:dyDescent="0.2">
      <c r="C145" s="12"/>
      <c r="D145" s="12"/>
    </row>
    <row r="146" spans="3:4" x14ac:dyDescent="0.2">
      <c r="C146" s="12"/>
      <c r="D146" s="12"/>
    </row>
    <row r="147" spans="3:4" x14ac:dyDescent="0.2">
      <c r="C147" s="12"/>
      <c r="D147" s="12"/>
    </row>
    <row r="148" spans="3:4" x14ac:dyDescent="0.2">
      <c r="C148" s="12"/>
      <c r="D148" s="12"/>
    </row>
    <row r="149" spans="3:4" x14ac:dyDescent="0.2">
      <c r="C149" s="12"/>
      <c r="D149" s="12"/>
    </row>
    <row r="150" spans="3:4" x14ac:dyDescent="0.2">
      <c r="C150" s="12"/>
      <c r="D150" s="12"/>
    </row>
    <row r="151" spans="3:4" x14ac:dyDescent="0.2">
      <c r="C151" s="12"/>
      <c r="D151" s="12"/>
    </row>
    <row r="152" spans="3:4" x14ac:dyDescent="0.2">
      <c r="C152" s="12"/>
      <c r="D152" s="12"/>
    </row>
    <row r="153" spans="3:4" x14ac:dyDescent="0.2">
      <c r="C153" s="12"/>
      <c r="D153" s="12"/>
    </row>
    <row r="154" spans="3:4" x14ac:dyDescent="0.2">
      <c r="C154" s="12"/>
      <c r="D154" s="12"/>
    </row>
    <row r="155" spans="3:4" x14ac:dyDescent="0.2">
      <c r="C155" s="12"/>
      <c r="D155" s="12"/>
    </row>
    <row r="156" spans="3:4" x14ac:dyDescent="0.2">
      <c r="C156" s="12"/>
      <c r="D156" s="12"/>
    </row>
    <row r="157" spans="3:4" x14ac:dyDescent="0.2">
      <c r="C157" s="12"/>
      <c r="D157" s="12"/>
    </row>
    <row r="158" spans="3:4" x14ac:dyDescent="0.2">
      <c r="C158" s="12"/>
      <c r="D158" s="12"/>
    </row>
    <row r="159" spans="3:4" x14ac:dyDescent="0.2">
      <c r="C159" s="12"/>
      <c r="D159" s="12"/>
    </row>
    <row r="160" spans="3:4" x14ac:dyDescent="0.2">
      <c r="C160" s="12"/>
      <c r="D160" s="12"/>
    </row>
    <row r="161" spans="3:4" x14ac:dyDescent="0.2">
      <c r="C161" s="12"/>
      <c r="D161" s="12"/>
    </row>
    <row r="162" spans="3:4" x14ac:dyDescent="0.2">
      <c r="C162" s="12"/>
      <c r="D162" s="12"/>
    </row>
    <row r="163" spans="3:4" x14ac:dyDescent="0.2">
      <c r="C163" s="12"/>
      <c r="D163" s="12"/>
    </row>
    <row r="164" spans="3:4" x14ac:dyDescent="0.2">
      <c r="C164" s="12"/>
      <c r="D164" s="12"/>
    </row>
    <row r="165" spans="3:4" x14ac:dyDescent="0.2">
      <c r="C165" s="12"/>
      <c r="D165" s="12"/>
    </row>
    <row r="166" spans="3:4" x14ac:dyDescent="0.2">
      <c r="C166" s="12"/>
      <c r="D166" s="12"/>
    </row>
    <row r="167" spans="3:4" x14ac:dyDescent="0.2">
      <c r="C167" s="12"/>
      <c r="D167" s="12"/>
    </row>
    <row r="168" spans="3:4" x14ac:dyDescent="0.2">
      <c r="C168" s="12"/>
      <c r="D168" s="12"/>
    </row>
    <row r="169" spans="3:4" x14ac:dyDescent="0.2">
      <c r="C169" s="12"/>
      <c r="D169" s="12"/>
    </row>
    <row r="170" spans="3:4" x14ac:dyDescent="0.2">
      <c r="C170" s="12"/>
      <c r="D170" s="12"/>
    </row>
    <row r="171" spans="3:4" x14ac:dyDescent="0.2">
      <c r="C171" s="12"/>
      <c r="D171" s="12"/>
    </row>
    <row r="172" spans="3:4" x14ac:dyDescent="0.2">
      <c r="C172" s="12"/>
      <c r="D172" s="12"/>
    </row>
    <row r="173" spans="3:4" x14ac:dyDescent="0.2">
      <c r="C173" s="12"/>
      <c r="D173" s="12"/>
    </row>
    <row r="174" spans="3:4" x14ac:dyDescent="0.2">
      <c r="C174" s="12"/>
      <c r="D174" s="12"/>
    </row>
    <row r="175" spans="3:4" x14ac:dyDescent="0.2">
      <c r="C175" s="12"/>
      <c r="D175" s="12"/>
    </row>
    <row r="176" spans="3:4" x14ac:dyDescent="0.2">
      <c r="C176" s="12"/>
      <c r="D176" s="12"/>
    </row>
    <row r="177" spans="3:4" x14ac:dyDescent="0.2">
      <c r="C177" s="12"/>
      <c r="D177" s="12"/>
    </row>
    <row r="178" spans="3:4" x14ac:dyDescent="0.2">
      <c r="C178" s="12"/>
      <c r="D178" s="12"/>
    </row>
    <row r="179" spans="3:4" x14ac:dyDescent="0.2">
      <c r="C179" s="12"/>
      <c r="D179" s="12"/>
    </row>
    <row r="180" spans="3:4" x14ac:dyDescent="0.2">
      <c r="C180" s="12"/>
      <c r="D180" s="12"/>
    </row>
    <row r="181" spans="3:4" x14ac:dyDescent="0.2">
      <c r="C181" s="12"/>
      <c r="D181" s="12"/>
    </row>
    <row r="182" spans="3:4" x14ac:dyDescent="0.2">
      <c r="C182" s="12"/>
      <c r="D182" s="12"/>
    </row>
    <row r="183" spans="3:4" x14ac:dyDescent="0.2">
      <c r="C183" s="12"/>
      <c r="D183" s="12"/>
    </row>
    <row r="184" spans="3:4" x14ac:dyDescent="0.2">
      <c r="C184" s="12"/>
      <c r="D184" s="12"/>
    </row>
    <row r="185" spans="3:4" x14ac:dyDescent="0.2">
      <c r="C185" s="12"/>
      <c r="D185" s="12"/>
    </row>
    <row r="186" spans="3:4" x14ac:dyDescent="0.2">
      <c r="C186" s="12"/>
      <c r="D186" s="12"/>
    </row>
    <row r="187" spans="3:4" x14ac:dyDescent="0.2">
      <c r="C187" s="12"/>
      <c r="D187" s="12"/>
    </row>
    <row r="188" spans="3:4" x14ac:dyDescent="0.2">
      <c r="C188" s="12"/>
      <c r="D188" s="12"/>
    </row>
    <row r="189" spans="3:4" x14ac:dyDescent="0.2">
      <c r="C189" s="12"/>
      <c r="D189" s="12"/>
    </row>
    <row r="190" spans="3:4" x14ac:dyDescent="0.2">
      <c r="C190" s="12"/>
      <c r="D190" s="12"/>
    </row>
    <row r="191" spans="3:4" x14ac:dyDescent="0.2">
      <c r="C191" s="12"/>
      <c r="D191" s="12"/>
    </row>
    <row r="192" spans="3:4" x14ac:dyDescent="0.2">
      <c r="C192" s="12"/>
      <c r="D192" s="12"/>
    </row>
    <row r="193" spans="3:4" x14ac:dyDescent="0.2">
      <c r="C193" s="12"/>
      <c r="D193" s="12"/>
    </row>
    <row r="194" spans="3:4" x14ac:dyDescent="0.2">
      <c r="C194" s="12"/>
      <c r="D194" s="12"/>
    </row>
    <row r="195" spans="3:4" x14ac:dyDescent="0.2">
      <c r="C195" s="12"/>
      <c r="D195" s="12"/>
    </row>
    <row r="196" spans="3:4" x14ac:dyDescent="0.2">
      <c r="C196" s="12"/>
      <c r="D196" s="12"/>
    </row>
    <row r="197" spans="3:4" x14ac:dyDescent="0.2">
      <c r="C197" s="12"/>
      <c r="D197" s="12"/>
    </row>
    <row r="198" spans="3:4" x14ac:dyDescent="0.2">
      <c r="C198" s="12"/>
      <c r="D198" s="12"/>
    </row>
    <row r="199" spans="3:4" x14ac:dyDescent="0.2">
      <c r="C199" s="12"/>
      <c r="D199" s="12"/>
    </row>
    <row r="200" spans="3:4" x14ac:dyDescent="0.2">
      <c r="C200" s="12"/>
      <c r="D200" s="12"/>
    </row>
    <row r="201" spans="3:4" x14ac:dyDescent="0.2">
      <c r="C201" s="12"/>
      <c r="D201" s="12"/>
    </row>
    <row r="202" spans="3:4" x14ac:dyDescent="0.2">
      <c r="C202" s="12"/>
      <c r="D202" s="12"/>
    </row>
    <row r="203" spans="3:4" x14ac:dyDescent="0.2">
      <c r="C203" s="12"/>
      <c r="D203" s="12"/>
    </row>
    <row r="204" spans="3:4" x14ac:dyDescent="0.2">
      <c r="C204" s="12"/>
      <c r="D204" s="12"/>
    </row>
    <row r="205" spans="3:4" x14ac:dyDescent="0.2">
      <c r="C205" s="12"/>
      <c r="D205" s="12"/>
    </row>
    <row r="206" spans="3:4" x14ac:dyDescent="0.2">
      <c r="C206" s="12"/>
      <c r="D206" s="12"/>
    </row>
    <row r="207" spans="3:4" x14ac:dyDescent="0.2">
      <c r="C207" s="12"/>
      <c r="D207" s="12"/>
    </row>
    <row r="208" spans="3:4" x14ac:dyDescent="0.2">
      <c r="C208" s="12"/>
      <c r="D208" s="12"/>
    </row>
    <row r="209" spans="3:4" x14ac:dyDescent="0.2">
      <c r="C209" s="12"/>
      <c r="D209" s="12"/>
    </row>
    <row r="210" spans="3:4" x14ac:dyDescent="0.2">
      <c r="C210" s="12"/>
      <c r="D210" s="12"/>
    </row>
    <row r="211" spans="3:4" x14ac:dyDescent="0.2">
      <c r="C211" s="12"/>
      <c r="D211" s="12"/>
    </row>
    <row r="212" spans="3:4" x14ac:dyDescent="0.2">
      <c r="C212" s="12"/>
      <c r="D212" s="12"/>
    </row>
    <row r="213" spans="3:4" x14ac:dyDescent="0.2">
      <c r="C213" s="12"/>
      <c r="D213" s="12"/>
    </row>
    <row r="214" spans="3:4" x14ac:dyDescent="0.2">
      <c r="C214" s="12"/>
      <c r="D214" s="12"/>
    </row>
    <row r="215" spans="3:4" x14ac:dyDescent="0.2">
      <c r="C215" s="12"/>
      <c r="D215" s="12"/>
    </row>
    <row r="216" spans="3:4" x14ac:dyDescent="0.2">
      <c r="C216" s="12"/>
      <c r="D216" s="12"/>
    </row>
    <row r="217" spans="3:4" x14ac:dyDescent="0.2">
      <c r="C217" s="12"/>
      <c r="D217" s="12"/>
    </row>
    <row r="218" spans="3:4" x14ac:dyDescent="0.2">
      <c r="C218" s="12"/>
      <c r="D218" s="12"/>
    </row>
    <row r="219" spans="3:4" x14ac:dyDescent="0.2">
      <c r="C219" s="12"/>
      <c r="D219" s="12"/>
    </row>
    <row r="220" spans="3:4" x14ac:dyDescent="0.2">
      <c r="C220" s="12"/>
      <c r="D220" s="12"/>
    </row>
    <row r="221" spans="3:4" x14ac:dyDescent="0.2">
      <c r="C221" s="12"/>
      <c r="D221" s="12"/>
    </row>
    <row r="222" spans="3:4" x14ac:dyDescent="0.2">
      <c r="C222" s="12"/>
      <c r="D222" s="12"/>
    </row>
    <row r="223" spans="3:4" x14ac:dyDescent="0.2">
      <c r="C223" s="12"/>
      <c r="D223" s="12"/>
    </row>
    <row r="224" spans="3:4" x14ac:dyDescent="0.2">
      <c r="C224" s="12"/>
      <c r="D224" s="12"/>
    </row>
    <row r="225" spans="3:4" x14ac:dyDescent="0.2">
      <c r="C225" s="12"/>
      <c r="D225" s="12"/>
    </row>
    <row r="226" spans="3:4" x14ac:dyDescent="0.2">
      <c r="C226" s="12"/>
      <c r="D226" s="12"/>
    </row>
    <row r="227" spans="3:4" x14ac:dyDescent="0.2">
      <c r="C227" s="12"/>
      <c r="D227" s="12"/>
    </row>
    <row r="228" spans="3:4" x14ac:dyDescent="0.2">
      <c r="C228" s="12"/>
      <c r="D228" s="12"/>
    </row>
    <row r="229" spans="3:4" x14ac:dyDescent="0.2">
      <c r="C229" s="12"/>
      <c r="D229" s="12"/>
    </row>
    <row r="230" spans="3:4" x14ac:dyDescent="0.2">
      <c r="C230" s="12"/>
      <c r="D230" s="12"/>
    </row>
    <row r="231" spans="3:4" x14ac:dyDescent="0.2">
      <c r="C231" s="12"/>
      <c r="D231" s="12"/>
    </row>
    <row r="232" spans="3:4" x14ac:dyDescent="0.2">
      <c r="C232" s="12"/>
      <c r="D232" s="12"/>
    </row>
    <row r="233" spans="3:4" x14ac:dyDescent="0.2">
      <c r="C233" s="12"/>
      <c r="D233" s="12"/>
    </row>
    <row r="234" spans="3:4" x14ac:dyDescent="0.2">
      <c r="C234" s="12"/>
      <c r="D234" s="12"/>
    </row>
    <row r="235" spans="3:4" x14ac:dyDescent="0.2">
      <c r="C235" s="12"/>
      <c r="D235" s="12"/>
    </row>
    <row r="236" spans="3:4" x14ac:dyDescent="0.2">
      <c r="C236" s="12"/>
      <c r="D236" s="12"/>
    </row>
    <row r="237" spans="3:4" x14ac:dyDescent="0.2">
      <c r="C237" s="12"/>
      <c r="D237" s="12"/>
    </row>
    <row r="238" spans="3:4" x14ac:dyDescent="0.2">
      <c r="C238" s="12"/>
      <c r="D238" s="12"/>
    </row>
    <row r="239" spans="3:4" x14ac:dyDescent="0.2">
      <c r="C239" s="12"/>
      <c r="D239" s="12"/>
    </row>
    <row r="240" spans="3:4" x14ac:dyDescent="0.2">
      <c r="C240" s="12"/>
      <c r="D240" s="12"/>
    </row>
    <row r="241" spans="3:4" x14ac:dyDescent="0.2">
      <c r="C241" s="12"/>
      <c r="D241" s="12"/>
    </row>
    <row r="242" spans="3:4" x14ac:dyDescent="0.2">
      <c r="C242" s="12"/>
      <c r="D242" s="12"/>
    </row>
    <row r="243" spans="3:4" x14ac:dyDescent="0.2">
      <c r="C243" s="12"/>
      <c r="D243" s="12"/>
    </row>
    <row r="244" spans="3:4" x14ac:dyDescent="0.2">
      <c r="C244" s="12"/>
      <c r="D244" s="12"/>
    </row>
    <row r="245" spans="3:4" x14ac:dyDescent="0.2">
      <c r="C245" s="12"/>
      <c r="D245" s="12"/>
    </row>
    <row r="246" spans="3:4" x14ac:dyDescent="0.2">
      <c r="C246" s="12"/>
      <c r="D246" s="12"/>
    </row>
    <row r="247" spans="3:4" x14ac:dyDescent="0.2">
      <c r="C247" s="12"/>
      <c r="D247" s="12"/>
    </row>
    <row r="248" spans="3:4" x14ac:dyDescent="0.2">
      <c r="C248" s="12"/>
      <c r="D248" s="12"/>
    </row>
    <row r="249" spans="3:4" x14ac:dyDescent="0.2">
      <c r="C249" s="12"/>
      <c r="D249" s="12"/>
    </row>
    <row r="250" spans="3:4" x14ac:dyDescent="0.2">
      <c r="C250" s="12"/>
      <c r="D250" s="12"/>
    </row>
    <row r="251" spans="3:4" x14ac:dyDescent="0.2">
      <c r="C251" s="12"/>
      <c r="D251" s="12"/>
    </row>
    <row r="252" spans="3:4" x14ac:dyDescent="0.2">
      <c r="C252" s="12"/>
      <c r="D252" s="12"/>
    </row>
    <row r="253" spans="3:4" x14ac:dyDescent="0.2">
      <c r="C253" s="12"/>
      <c r="D253" s="12"/>
    </row>
    <row r="254" spans="3:4" x14ac:dyDescent="0.2">
      <c r="C254" s="12"/>
      <c r="D254" s="12"/>
    </row>
    <row r="255" spans="3:4" x14ac:dyDescent="0.2">
      <c r="C255" s="12"/>
      <c r="D255" s="12"/>
    </row>
    <row r="256" spans="3:4" x14ac:dyDescent="0.2">
      <c r="C256" s="12"/>
      <c r="D256" s="12"/>
    </row>
    <row r="257" spans="3:4" x14ac:dyDescent="0.2">
      <c r="C257" s="12"/>
      <c r="D257" s="12"/>
    </row>
    <row r="258" spans="3:4" x14ac:dyDescent="0.2">
      <c r="C258" s="12"/>
      <c r="D258" s="12"/>
    </row>
    <row r="259" spans="3:4" x14ac:dyDescent="0.2">
      <c r="C259" s="12"/>
      <c r="D259" s="12"/>
    </row>
    <row r="260" spans="3:4" x14ac:dyDescent="0.2">
      <c r="C260" s="12"/>
      <c r="D260" s="12"/>
    </row>
    <row r="261" spans="3:4" x14ac:dyDescent="0.2">
      <c r="C261" s="12"/>
      <c r="D261" s="12"/>
    </row>
    <row r="262" spans="3:4" x14ac:dyDescent="0.2">
      <c r="C262" s="12"/>
      <c r="D262" s="12"/>
    </row>
    <row r="263" spans="3:4" x14ac:dyDescent="0.2">
      <c r="C263" s="12"/>
      <c r="D263" s="12"/>
    </row>
    <row r="264" spans="3:4" x14ac:dyDescent="0.2">
      <c r="C264" s="12"/>
      <c r="D264" s="12"/>
    </row>
    <row r="265" spans="3:4" x14ac:dyDescent="0.2">
      <c r="C265" s="12"/>
      <c r="D265" s="12"/>
    </row>
    <row r="266" spans="3:4" x14ac:dyDescent="0.2">
      <c r="C266" s="12"/>
      <c r="D266" s="12"/>
    </row>
    <row r="267" spans="3:4" x14ac:dyDescent="0.2">
      <c r="C267" s="12"/>
      <c r="D267" s="12"/>
    </row>
    <row r="268" spans="3:4" x14ac:dyDescent="0.2">
      <c r="C268" s="12"/>
      <c r="D268" s="12"/>
    </row>
    <row r="269" spans="3:4" x14ac:dyDescent="0.2">
      <c r="C269" s="12"/>
      <c r="D269" s="12"/>
    </row>
    <row r="270" spans="3:4" x14ac:dyDescent="0.2">
      <c r="C270" s="12"/>
      <c r="D270" s="12"/>
    </row>
    <row r="271" spans="3:4" x14ac:dyDescent="0.2">
      <c r="C271" s="12"/>
      <c r="D271" s="12"/>
    </row>
    <row r="272" spans="3:4" x14ac:dyDescent="0.2">
      <c r="C272" s="12"/>
      <c r="D272" s="12"/>
    </row>
    <row r="273" spans="3:4" x14ac:dyDescent="0.2">
      <c r="C273" s="12"/>
      <c r="D273" s="12"/>
    </row>
    <row r="274" spans="3:4" x14ac:dyDescent="0.2">
      <c r="C274" s="12"/>
      <c r="D274" s="12"/>
    </row>
    <row r="275" spans="3:4" x14ac:dyDescent="0.2">
      <c r="C275" s="12"/>
      <c r="D275" s="12"/>
    </row>
    <row r="276" spans="3:4" x14ac:dyDescent="0.2">
      <c r="C276" s="12"/>
      <c r="D276" s="12"/>
    </row>
    <row r="277" spans="3:4" x14ac:dyDescent="0.2">
      <c r="C277" s="12"/>
      <c r="D277" s="12"/>
    </row>
    <row r="278" spans="3:4" x14ac:dyDescent="0.2">
      <c r="C278" s="12"/>
      <c r="D278" s="12"/>
    </row>
    <row r="279" spans="3:4" x14ac:dyDescent="0.2">
      <c r="C279" s="12"/>
      <c r="D279" s="12"/>
    </row>
    <row r="280" spans="3:4" x14ac:dyDescent="0.2">
      <c r="C280" s="12"/>
      <c r="D280" s="12"/>
    </row>
    <row r="281" spans="3:4" x14ac:dyDescent="0.2">
      <c r="C281" s="12"/>
      <c r="D281" s="12"/>
    </row>
    <row r="282" spans="3:4" x14ac:dyDescent="0.2">
      <c r="C282" s="12"/>
      <c r="D282" s="12"/>
    </row>
    <row r="283" spans="3:4" x14ac:dyDescent="0.2">
      <c r="C283" s="12"/>
      <c r="D283" s="12"/>
    </row>
    <row r="284" spans="3:4" x14ac:dyDescent="0.2">
      <c r="C284" s="12"/>
      <c r="D284" s="12"/>
    </row>
    <row r="285" spans="3:4" x14ac:dyDescent="0.2">
      <c r="C285" s="12"/>
      <c r="D285" s="12"/>
    </row>
    <row r="286" spans="3:4" x14ac:dyDescent="0.2">
      <c r="C286" s="12"/>
      <c r="D286" s="12"/>
    </row>
    <row r="287" spans="3:4" x14ac:dyDescent="0.2">
      <c r="C287" s="12"/>
      <c r="D287" s="12"/>
    </row>
    <row r="288" spans="3:4" x14ac:dyDescent="0.2">
      <c r="C288" s="12"/>
      <c r="D288" s="12"/>
    </row>
    <row r="289" spans="3:4" x14ac:dyDescent="0.2">
      <c r="C289" s="12"/>
      <c r="D289" s="12"/>
    </row>
    <row r="290" spans="3:4" x14ac:dyDescent="0.2">
      <c r="C290" s="12"/>
      <c r="D290" s="12"/>
    </row>
    <row r="291" spans="3:4" x14ac:dyDescent="0.2">
      <c r="C291" s="12"/>
      <c r="D291" s="12"/>
    </row>
    <row r="292" spans="3:4" x14ac:dyDescent="0.2">
      <c r="C292" s="12"/>
      <c r="D292" s="12"/>
    </row>
    <row r="293" spans="3:4" x14ac:dyDescent="0.2">
      <c r="C293" s="12"/>
      <c r="D293" s="12"/>
    </row>
    <row r="294" spans="3:4" x14ac:dyDescent="0.2">
      <c r="C294" s="12"/>
      <c r="D294" s="12"/>
    </row>
    <row r="295" spans="3:4" x14ac:dyDescent="0.2">
      <c r="C295" s="12"/>
      <c r="D295" s="12"/>
    </row>
    <row r="296" spans="3:4" x14ac:dyDescent="0.2">
      <c r="C296" s="12"/>
      <c r="D296" s="12"/>
    </row>
    <row r="297" spans="3:4" x14ac:dyDescent="0.2">
      <c r="C297" s="12"/>
      <c r="D297" s="12"/>
    </row>
    <row r="298" spans="3:4" x14ac:dyDescent="0.2">
      <c r="C298" s="12"/>
      <c r="D298" s="12"/>
    </row>
    <row r="299" spans="3:4" x14ac:dyDescent="0.2">
      <c r="C299" s="12"/>
      <c r="D299" s="12"/>
    </row>
    <row r="300" spans="3:4" x14ac:dyDescent="0.2">
      <c r="C300" s="12"/>
      <c r="D300" s="12"/>
    </row>
    <row r="301" spans="3:4" x14ac:dyDescent="0.2">
      <c r="C301" s="12"/>
      <c r="D301" s="12"/>
    </row>
    <row r="302" spans="3:4" x14ac:dyDescent="0.2">
      <c r="C302" s="12"/>
      <c r="D302" s="12"/>
    </row>
    <row r="303" spans="3:4" x14ac:dyDescent="0.2">
      <c r="C303" s="12"/>
      <c r="D303" s="12"/>
    </row>
    <row r="304" spans="3:4" x14ac:dyDescent="0.2">
      <c r="C304" s="12"/>
      <c r="D304" s="12"/>
    </row>
    <row r="305" spans="3:4" x14ac:dyDescent="0.2">
      <c r="C305" s="12"/>
      <c r="D305" s="12"/>
    </row>
    <row r="306" spans="3:4" x14ac:dyDescent="0.2">
      <c r="C306" s="12"/>
      <c r="D306" s="12"/>
    </row>
    <row r="307" spans="3:4" x14ac:dyDescent="0.2">
      <c r="C307" s="12"/>
      <c r="D307" s="12"/>
    </row>
    <row r="308" spans="3:4" x14ac:dyDescent="0.2">
      <c r="C308" s="12"/>
      <c r="D308" s="12"/>
    </row>
    <row r="309" spans="3:4" x14ac:dyDescent="0.2">
      <c r="C309" s="12"/>
      <c r="D309" s="12"/>
    </row>
    <row r="310" spans="3:4" x14ac:dyDescent="0.2">
      <c r="C310" s="12"/>
      <c r="D310" s="12"/>
    </row>
    <row r="311" spans="3:4" x14ac:dyDescent="0.2">
      <c r="C311" s="12"/>
      <c r="D311" s="12"/>
    </row>
    <row r="312" spans="3:4" x14ac:dyDescent="0.2">
      <c r="C312" s="12"/>
      <c r="D312" s="12"/>
    </row>
    <row r="313" spans="3:4" x14ac:dyDescent="0.2">
      <c r="C313" s="12"/>
      <c r="D313" s="12"/>
    </row>
    <row r="314" spans="3:4" x14ac:dyDescent="0.2">
      <c r="C314" s="12"/>
      <c r="D314" s="12"/>
    </row>
    <row r="315" spans="3:4" x14ac:dyDescent="0.2">
      <c r="C315" s="12"/>
      <c r="D315" s="12"/>
    </row>
  </sheetData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54437-3283-48F8-9D91-01F69131E955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2024-01-15T06:03:36Z</dcterms:modified>
</cp:coreProperties>
</file>