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53FCE4B-7126-46E9-BC41-78139388632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E14" i="1"/>
  <c r="Q21" i="1"/>
  <c r="G21" i="1"/>
  <c r="H21" i="1"/>
  <c r="C17" i="1"/>
  <c r="C11" i="1"/>
  <c r="E15" i="1" l="1"/>
  <c r="C12" i="1"/>
  <c r="C16" i="1" l="1"/>
  <c r="D18" i="1" s="1"/>
  <c r="O23" i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<sst xmlns="http://schemas.openxmlformats.org/spreadsheetml/2006/main" count="54" uniqueCount="48">
  <si>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</si>
  <si>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</si>
  <si>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</si>
  <si>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</si>
  <si>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</si>
  <si>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</si>
  <si>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</si>
  <si>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</si>
  <si>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</si>
  <si>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</si>
  <si>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</si>
  <si>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</si>
  <si>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</si>
  <si>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</si>
  <si>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</si>
  <si>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</si>
  <si>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</si>
  <si>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</si>
  <si>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</si>
  <si>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</si>
  <si>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</si>
  <si>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</si>
  <si>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</si>
  <si>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</si>
  <si>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</si>
  <si>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</si>
  <si>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</si>
  <si>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</si>
  <si>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</si>
  <si>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</si>
  <si>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</si>
  <si>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</si>
  <si>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</si>
  <si>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</si>
  <si>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</si>
  <si>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</si>
  <si>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</si>
  <si>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</si>
  <si>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</si>
  <si>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</si>
  <si>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</si>
  <si>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</si>
  <si>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QZ Cam / GSC 4064-0608</t>
  </si>
  <si>
    <t>EA</t>
  </si>
  <si>
    <t>IBVS 6029</t>
  </si>
  <si>
    <t>I</t>
  </si>
  <si>
    <t>IBVS 6042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</si>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</sst>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QZ Cam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</c:v>
                </c:pt>
                <c:pt idx="2">
                  <c:v>1398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FD-4515-86DA-BD53E0A2DE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</c:v>
                </c:pt>
                <c:pt idx="2">
                  <c:v>1398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-3.2700000003387686E-2</c:v>
                </c:pt>
                <c:pt idx="2">
                  <c:v>-4.0999999997438863E-2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FD-4515-86DA-BD53E0A2DE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</c:v>
                </c:pt>
                <c:pt idx="2">
                  <c:v>1398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FD-4515-86DA-BD53E0A2DE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</c:v>
                </c:pt>
                <c:pt idx="2">
                  <c:v>1398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FD-4515-86DA-BD53E0A2DE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</c:v>
                </c:pt>
                <c:pt idx="2">
                  <c:v>1398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FD-4515-86DA-BD53E0A2DE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</c:v>
                </c:pt>
                <c:pt idx="2">
                  <c:v>1398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FD-4515-86DA-BD53E0A2DE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</c:v>
                </c:pt>
                <c:pt idx="2">
                  <c:v>1398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FD-4515-86DA-BD53E0A2DE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</c:v>
                </c:pt>
                <c:pt idx="2">
                  <c:v>1398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9.713571418927E-2</c:v>
                </c:pt>
                <c:pt idx="1">
                  <c:v>-3.2700000003387686E-2</c:v>
                </c:pt>
                <c:pt idx="2">
                  <c:v>-4.0999999997438863E-2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FD-4515-86DA-BD53E0A2DE2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</c:v>
                </c:pt>
                <c:pt idx="2">
                  <c:v>1398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FD-4515-86DA-BD53E0A2D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137824"/>
        <c:axId val="1"/>
      </c:scatterChart>
      <c:valAx>
        <c:axId val="693137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137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508D8C-5E41-D474-9621-6F877A198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51513.91</v>
      </c>
      <c r="D7" s="30" t="s">
        <v>41</v>
      </c>
    </row>
    <row r="8" spans="1:7" x14ac:dyDescent="0.2">
      <c r="A8" t="s">
        <v>3</v>
      </c>
      <c r="C8" s="36">
        <v>3.3719999999999999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9.713571418927E-2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-9.8809523738704487E-5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60324.797545601847</v>
      </c>
    </row>
    <row r="15" spans="1:7" x14ac:dyDescent="0.2">
      <c r="A15" s="12" t="s">
        <v>17</v>
      </c>
      <c r="B15" s="10"/>
      <c r="C15" s="13">
        <f ca="1">(C7+C11)+(C8+C12)*INT(MAX(F21:F3533))</f>
        <v>56227.925000000003</v>
      </c>
      <c r="D15" s="14" t="s">
        <v>38</v>
      </c>
      <c r="E15" s="15">
        <f ca="1">ROUND(2*(E14-$C$7)/$C$8,0)/2+E13</f>
        <v>2614</v>
      </c>
    </row>
    <row r="16" spans="1:7" x14ac:dyDescent="0.2">
      <c r="A16" s="16" t="s">
        <v>4</v>
      </c>
      <c r="B16" s="10"/>
      <c r="C16" s="17">
        <f ca="1">+C8+C12</f>
        <v>3.3719011904762612</v>
      </c>
      <c r="D16" s="14" t="s">
        <v>39</v>
      </c>
      <c r="E16" s="24">
        <f ca="1">ROUND(2*(E14-$C$15)/$C$16,0)/2+E13</f>
        <v>1216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45310.052680952474</v>
      </c>
    </row>
    <row r="18" spans="1:18" ht="14.25" thickTop="1" thickBot="1" x14ac:dyDescent="0.25">
      <c r="A18" s="16" t="s">
        <v>5</v>
      </c>
      <c r="B18" s="10"/>
      <c r="C18" s="19">
        <f ca="1">+C15</f>
        <v>56227.925000000003</v>
      </c>
      <c r="D18" s="20">
        <f ca="1">+C16</f>
        <v>3.3719011904762612</v>
      </c>
      <c r="E18" s="21" t="s">
        <v>34</v>
      </c>
    </row>
    <row r="19" spans="1:18" ht="13.5" thickTop="1" x14ac:dyDescent="0.2">
      <c r="A19" s="25" t="s">
        <v>35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51513.91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9.713571418927E-2</v>
      </c>
      <c r="Q21" s="2">
        <f>+C21-15018.5</f>
        <v>36495.410000000003</v>
      </c>
    </row>
    <row r="22" spans="1:18" x14ac:dyDescent="0.2">
      <c r="A22" s="31" t="s">
        <v>44</v>
      </c>
      <c r="B22" s="32" t="s">
        <v>45</v>
      </c>
      <c r="C22" s="31">
        <v>55944.685299999997</v>
      </c>
      <c r="D22" s="31">
        <v>4.0000000000000002E-4</v>
      </c>
      <c r="E22">
        <f>+(C22-C$7)/C$8</f>
        <v>1313.9903024911014</v>
      </c>
      <c r="F22">
        <f>ROUND(2*E22,0)/2</f>
        <v>1314</v>
      </c>
      <c r="G22">
        <f>+C22-(C$7+F22*C$8)</f>
        <v>-3.2700000003387686E-2</v>
      </c>
      <c r="I22">
        <f>+G22</f>
        <v>-3.2700000003387686E-2</v>
      </c>
      <c r="O22">
        <f ca="1">+C$11+C$12*$F22</f>
        <v>-3.2700000003387686E-2</v>
      </c>
      <c r="Q22" s="2">
        <f>+C22-15018.5</f>
        <v>40926.185299999997</v>
      </c>
    </row>
    <row r="23" spans="1:18" x14ac:dyDescent="0.2">
      <c r="A23" s="33" t="s">
        <v>46</v>
      </c>
      <c r="B23" s="34" t="s">
        <v>45</v>
      </c>
      <c r="C23" s="35">
        <v>56227.925000000003</v>
      </c>
      <c r="D23" s="35">
        <v>6.9999999999999999E-4</v>
      </c>
      <c r="E23">
        <f>+(C23-C$7)/C$8</f>
        <v>1397.9878410438907</v>
      </c>
      <c r="F23">
        <f>ROUND(2*E23,0)/2</f>
        <v>1398</v>
      </c>
      <c r="G23">
        <f>+C23-(C$7+F23*C$8)</f>
        <v>-4.0999999997438863E-2</v>
      </c>
      <c r="I23">
        <f>+G23</f>
        <v>-4.0999999997438863E-2</v>
      </c>
      <c r="O23">
        <f ca="1">+C$11+C$12*$F23</f>
        <v>-4.0999999997438863E-2</v>
      </c>
      <c r="Q23" s="2">
        <f>+C23-15018.5</f>
        <v>41209.425000000003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2024-01-15T06:08:27Z</dcterms:modified>
</cp:coreProperties>
</file>