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A0A6304-7A59-4582-BE55-6DB549329A0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3" i="1"/>
  <c r="Q22" i="1"/>
  <c r="C7" i="1"/>
  <c r="C8" i="1"/>
  <c r="E14" i="1"/>
  <c r="E15" i="1" s="1"/>
  <c r="C17" i="1"/>
  <c r="Q21" i="1"/>
  <c r="G23" i="1"/>
  <c r="I23" i="1"/>
  <c r="E23" i="1"/>
  <c r="F23" i="1"/>
  <c r="E21" i="1"/>
  <c r="F21" i="1"/>
  <c r="G21" i="1"/>
  <c r="H21" i="1"/>
  <c r="E22" i="1"/>
  <c r="F22" i="1"/>
  <c r="G22" i="1"/>
  <c r="I22" i="1"/>
  <c r="C11" i="1"/>
  <c r="C12" i="1"/>
  <c r="C16" i="1" l="1"/>
  <c r="D18" i="1" s="1"/>
  <c r="O21" i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<sst xmlns="http://schemas.openxmlformats.org/spreadsheetml/2006/main" count="49" uniqueCount="48">
  <si>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</si>
  <si>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</si>
  <si>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</si>
  <si>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</si>
  <si>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</si>
  <si>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</si>
  <si>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</si>
  <si>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</si>
  <si>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</si>
  <si>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</si>
  <si>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</si>
  <si>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</si>
  <si>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</si>
  <si>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</si>
  <si>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</si>
  <si>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</si>
  <si>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</si>
  <si>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</si>
  <si>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</si>
  <si>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</si>
  <si>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</si>
  <si>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</si>
  <si>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</si>
  <si>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</si>
  <si>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</si>
  <si>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</si>
  <si>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</si>
  <si>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</si>
  <si>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</si>
  <si>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</si>
  <si>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</si>
  <si>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</si>
  <si>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</si>
  <si>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</si>
  <si>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</si>
  <si>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</si>
  <si>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</si>
  <si>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</si>
  <si>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</si>
  <si>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</si>
  <si>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V0373 Cam   / GSC 3745-1264  </t>
  </si>
  <si>
    <t>EW</t>
  </si>
  <si>
    <t>IBVS 6011</t>
  </si>
  <si>
    <t>II</t>
  </si>
  <si>
    <t>GCVS</t>
  </si>
  <si>
    <t>IBVS 6063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</si>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</sst>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V0373 Cam - O-C Diagr.</a:t>
            </a:r>
          </a:p>
        </c:rich>
      </c:tx>
      <c:layout>
        <c:manualLayout>
          <c:xMode val="edge"/>
          <c:yMode val="edge"/>
          <c:x val="0.3739348370927318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11355.5</c:v>
                </c:pt>
                <c:pt idx="2">
                  <c:v>12335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7E-4076-8BC5-344D319A40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11355.5</c:v>
                </c:pt>
                <c:pt idx="2">
                  <c:v>12335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-5.829999999696156E-2</c:v>
                </c:pt>
                <c:pt idx="2">
                  <c:v>9.5500000003085006E-2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7E-4076-8BC5-344D319A40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11355.5</c:v>
                </c:pt>
                <c:pt idx="2">
                  <c:v>12335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7E-4076-8BC5-344D319A40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11355.5</c:v>
                </c:pt>
                <c:pt idx="2">
                  <c:v>12335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7E-4076-8BC5-344D319A40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11355.5</c:v>
                </c:pt>
                <c:pt idx="2">
                  <c:v>12335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7E-4076-8BC5-344D319A40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11355.5</c:v>
                </c:pt>
                <c:pt idx="2">
                  <c:v>12335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7E-4076-8BC5-344D319A40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11355.5</c:v>
                </c:pt>
                <c:pt idx="2">
                  <c:v>12335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7E-4076-8BC5-344D319A40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11355.5</c:v>
                </c:pt>
                <c:pt idx="2">
                  <c:v>12335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-1.8413279734533461</c:v>
                </c:pt>
                <c:pt idx="1">
                  <c:v>-5.829999999696156E-2</c:v>
                </c:pt>
                <c:pt idx="2">
                  <c:v>9.5500000003085006E-2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7E-4076-8BC5-344D319A4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839912"/>
        <c:axId val="1"/>
      </c:scatterChart>
      <c:valAx>
        <c:axId val="407839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7839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8A09EE-DF04-A5C6-ED96-042491EF8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51553.705999999998</v>
      </c>
      <c r="D4" s="9">
        <v>0.38579999999999998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51553.705999999998</v>
      </c>
    </row>
    <row r="8" spans="1:7" x14ac:dyDescent="0.2">
      <c r="A8" t="s">
        <v>3</v>
      </c>
      <c r="C8">
        <f>+D4</f>
        <v>0.38579999999999998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-1.8413279734533461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1.5701888718738801E-4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60324.806785069442</v>
      </c>
    </row>
    <row r="15" spans="1:7" x14ac:dyDescent="0.2">
      <c r="A15" s="14" t="s">
        <v>18</v>
      </c>
      <c r="B15" s="12"/>
      <c r="C15" s="15">
        <f ca="1">(C7+C11)+(C8+C12)*INT(MAX(F21:F3533))</f>
        <v>56312.644500000002</v>
      </c>
      <c r="D15" s="16" t="s">
        <v>38</v>
      </c>
      <c r="E15" s="17">
        <f ca="1">ROUND(2*(E14-$C$7)/$C$8,0)/2+E13</f>
        <v>22736</v>
      </c>
    </row>
    <row r="16" spans="1:7" x14ac:dyDescent="0.2">
      <c r="A16" s="18" t="s">
        <v>4</v>
      </c>
      <c r="B16" s="12"/>
      <c r="C16" s="19">
        <f ca="1">+C8+C12</f>
        <v>0.38595701888718736</v>
      </c>
      <c r="D16" s="16" t="s">
        <v>39</v>
      </c>
      <c r="E16" s="26">
        <f ca="1">ROUND(2*(E14-$C$15)/$C$16,0)/2+E13</f>
        <v>10396.5</v>
      </c>
    </row>
    <row r="17" spans="1:17" ht="13.5" thickBot="1" x14ac:dyDescent="0.25">
      <c r="A17" s="16" t="s">
        <v>30</v>
      </c>
      <c r="B17" s="12"/>
      <c r="C17" s="12">
        <f>COUNT(C21:C2191)</f>
        <v>3</v>
      </c>
      <c r="D17" s="16" t="s">
        <v>34</v>
      </c>
      <c r="E17" s="20">
        <f ca="1">+$C$15+$C$16*E16-15018.5-$C$9/24</f>
        <v>45307.142480193979</v>
      </c>
    </row>
    <row r="18" spans="1:17" ht="14.25" thickTop="1" thickBot="1" x14ac:dyDescent="0.25">
      <c r="A18" s="18" t="s">
        <v>5</v>
      </c>
      <c r="B18" s="12"/>
      <c r="C18" s="21">
        <f ca="1">+C15</f>
        <v>56312.644500000002</v>
      </c>
      <c r="D18" s="22">
        <f ca="1">+C16</f>
        <v>0.38595701888718736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29</v>
      </c>
      <c r="J20" s="7" t="s">
        <v>47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51553.705999999998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-1.8413279734533461</v>
      </c>
      <c r="Q21" s="2">
        <f>+C21-15018.5</f>
        <v>36535.205999999998</v>
      </c>
    </row>
    <row r="22" spans="1:17" x14ac:dyDescent="0.2">
      <c r="A22" s="29" t="s">
        <v>42</v>
      </c>
      <c r="B22" s="30" t="s">
        <v>43</v>
      </c>
      <c r="C22" s="29">
        <v>55934.599600000001</v>
      </c>
      <c r="D22" s="29">
        <v>5.9999999999999995E-4</v>
      </c>
      <c r="E22">
        <f>+(C22-C$7)/C$8</f>
        <v>11355.348885432875</v>
      </c>
      <c r="F22">
        <f>ROUND(2*E22,0)/2</f>
        <v>11355.5</v>
      </c>
      <c r="G22">
        <f>+C22-(C$7+F22*C$8)</f>
        <v>-5.829999999696156E-2</v>
      </c>
      <c r="I22">
        <f>+G22</f>
        <v>-5.829999999696156E-2</v>
      </c>
      <c r="O22">
        <f ca="1">+C$11+C$12*$F22</f>
        <v>-5.829999999696156E-2</v>
      </c>
      <c r="Q22" s="2">
        <f>+C22-15018.5</f>
        <v>40916.099600000001</v>
      </c>
    </row>
    <row r="23" spans="1:17" x14ac:dyDescent="0.2">
      <c r="A23" s="31" t="s">
        <v>45</v>
      </c>
      <c r="B23" s="32" t="s">
        <v>46</v>
      </c>
      <c r="C23" s="33">
        <v>56312.644500000002</v>
      </c>
      <c r="D23" s="33">
        <v>2.0000000000000001E-4</v>
      </c>
      <c r="E23">
        <f>+(C23-C$7)/C$8</f>
        <v>12335.247537584251</v>
      </c>
      <c r="F23">
        <f>ROUND(2*E23,0)/2</f>
        <v>12335</v>
      </c>
      <c r="G23">
        <f>+C23-(C$7+F23*C$8)</f>
        <v>9.5500000003085006E-2</v>
      </c>
      <c r="I23">
        <f>+G23</f>
        <v>9.5500000003085006E-2</v>
      </c>
      <c r="O23">
        <f ca="1">+C$11+C$12*$F23</f>
        <v>9.5500000003085006E-2</v>
      </c>
      <c r="Q23" s="2">
        <f>+C23-15018.5</f>
        <v>41294.144500000002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2024-01-15T06:21:46Z</dcterms:modified>
</cp:coreProperties>
</file>