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2C3CBDA-FD59-4219-9D94-59FD892E344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C7" i="1"/>
  <c r="E21" i="1"/>
  <c r="F21" i="1"/>
  <c r="G21" i="1"/>
  <c r="H21" i="1"/>
  <c r="C8" i="1"/>
  <c r="G11" i="1"/>
  <c r="E14" i="1"/>
  <c r="E15" i="1" s="1"/>
  <c r="C17" i="1"/>
  <c r="Q21" i="1"/>
  <c r="R22" i="1"/>
  <c r="E22" i="1"/>
  <c r="F22" i="1"/>
  <c r="G22" i="1"/>
  <c r="I22" i="1"/>
  <c r="C11" i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<sst xmlns="http://schemas.openxmlformats.org/spreadsheetml/2006/main" count="47" uniqueCount="46">
  <si>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</si>
  <si>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</si>
  <si>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</si>
  <si>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</si>
  <si>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</si>
  <si>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</si>
  <si>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</si>
  <si>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</si>
  <si>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</si>
  <si>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</si>
  <si>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</si>
  <si>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</si>
  <si>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</si>
  <si>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</si>
  <si>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</si>
  <si>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</si>
  <si>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</si>
  <si>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</si>
  <si>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</si>
  <si>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</si>
  <si>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</si>
  <si>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</si>
  <si>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</si>
  <si>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</si>
  <si>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</si>
  <si>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</si>
  <si>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</si>
  <si>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</si>
  <si>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</si>
  <si>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</si>
  <si>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</si>
  <si>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</si>
  <si>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</si>
  <si>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</si>
  <si>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</si>
  <si>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</si>
  <si>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</si>
  <si>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</si>
  <si>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</si>
  <si>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</si>
  <si>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V0400 Cam   / GSC 4348-0081   </t>
  </si>
  <si>
    <t>EA</t>
  </si>
  <si>
    <t>IBVS 5992</t>
  </si>
  <si>
    <t>I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</si>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</sst>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V0400 Cam - O-C Diagr.</a:t>
            </a:r>
          </a:p>
        </c:rich>
      </c:tx>
      <c:layout>
        <c:manualLayout>
          <c:xMode val="edge"/>
          <c:yMode val="edge"/>
          <c:x val="0.3739348370927318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9A-4063-A8E5-BCDD635A5C9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2.5700000005599577E-2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9A-4063-A8E5-BCDD635A5C9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9A-4063-A8E5-BCDD635A5C9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9A-4063-A8E5-BCDD635A5C9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9A-4063-A8E5-BCDD635A5C9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9A-4063-A8E5-BCDD635A5C9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9A-4063-A8E5-BCDD635A5C9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2.5700000005599577E-2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9A-4063-A8E5-BCDD635A5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849824"/>
        <c:axId val="1"/>
      </c:scatterChart>
      <c:valAx>
        <c:axId val="647849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849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83B92A-C3A1-468E-3D4D-6721ED886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51556.794999999998</v>
      </c>
      <c r="D4" s="9">
        <v>2.3588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51556.794999999998</v>
      </c>
    </row>
    <row r="8" spans="1:7" x14ac:dyDescent="0.2">
      <c r="A8" t="s">
        <v>3</v>
      </c>
      <c r="C8">
        <f>+D4</f>
        <v>2.3588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1.5046838410772585E-5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60324.81626388889</v>
      </c>
    </row>
    <row r="15" spans="1:7" x14ac:dyDescent="0.2">
      <c r="A15" s="14" t="s">
        <v>18</v>
      </c>
      <c r="B15" s="12"/>
      <c r="C15" s="15">
        <f ca="1">(C7+C11)+(C8+C12)*INT(MAX(F21:F3533))</f>
        <v>55585.651100000003</v>
      </c>
      <c r="D15" s="16" t="s">
        <v>38</v>
      </c>
      <c r="E15" s="17">
        <f ca="1">ROUND(2*(E14-$C$7)/$C$8,0)/2+E13</f>
        <v>3718</v>
      </c>
    </row>
    <row r="16" spans="1:7" x14ac:dyDescent="0.2">
      <c r="A16" s="18" t="s">
        <v>4</v>
      </c>
      <c r="B16" s="12"/>
      <c r="C16" s="19">
        <f ca="1">+C8+C12</f>
        <v>2.3588150468384108</v>
      </c>
      <c r="D16" s="16" t="s">
        <v>39</v>
      </c>
      <c r="E16" s="26">
        <f ca="1">ROUND(2*(E14-$C$15)/$C$16,0)/2+E13</f>
        <v>2010</v>
      </c>
    </row>
    <row r="17" spans="1:18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45308.765177478541</v>
      </c>
    </row>
    <row r="18" spans="1:18" ht="14.25" thickTop="1" thickBot="1" x14ac:dyDescent="0.25">
      <c r="A18" s="18" t="s">
        <v>5</v>
      </c>
      <c r="B18" s="12"/>
      <c r="C18" s="21">
        <f ca="1">+C15</f>
        <v>55585.651100000003</v>
      </c>
      <c r="D18" s="22">
        <f ca="1">+C16</f>
        <v>2.3588150468384108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10">
        <v>51556.794999999998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36538.294999999998</v>
      </c>
    </row>
    <row r="22" spans="1:18" x14ac:dyDescent="0.2">
      <c r="A22" t="s">
        <v>42</v>
      </c>
      <c r="B22" t="s">
        <v>43</v>
      </c>
      <c r="C22" s="10">
        <v>55585.651100000003</v>
      </c>
      <c r="D22" s="10">
        <v>2.9999999999999997E-4</v>
      </c>
      <c r="E22">
        <f>+(C22-C$7)/C$8</f>
        <v>1708.0108953705294</v>
      </c>
      <c r="F22">
        <f>ROUND(2*E22,0)/2</f>
        <v>1708</v>
      </c>
      <c r="G22">
        <f>+C22-(C$7+F22*C$8)</f>
        <v>2.5700000005599577E-2</v>
      </c>
      <c r="I22">
        <f>+G22</f>
        <v>2.5700000005599577E-2</v>
      </c>
      <c r="O22">
        <f ca="1">+C$11+C$12*$F22</f>
        <v>2.5700000005599577E-2</v>
      </c>
      <c r="Q22" s="2">
        <f>+C22-15018.5</f>
        <v>40567.151100000003</v>
      </c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2024-01-15T06:35:25Z</dcterms:modified>
</cp:coreProperties>
</file>