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865140E-719B-47E4-A7EB-88723C2A30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21" i="1"/>
  <c r="H21" i="1"/>
  <c r="G11" i="1"/>
  <c r="E21" i="1"/>
  <c r="F21" i="1"/>
  <c r="E14" i="1"/>
  <c r="E15" i="1" s="1"/>
  <c r="Q21" i="1"/>
  <c r="C17" i="1"/>
  <c r="C12" i="1"/>
  <c r="C16" i="1" l="1"/>
  <c r="D18" i="1" s="1"/>
  <c r="C11" i="1"/>
  <c r="O22" i="1" l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<sst xmlns="http://schemas.openxmlformats.org/spreadsheetml/2006/main" count="54" uniqueCount="48">
  <si>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</si>
  <si>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</si>
  <si>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</si>
  <si>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</si>
  <si>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</si>
  <si>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</si>
  <si>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</si>
  <si>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</si>
  <si>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</si>
  <si>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</si>
  <si>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</si>
  <si>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</si>
  <si>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</si>
  <si>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</si>
  <si>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</si>
  <si>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</si>
  <si>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</si>
  <si>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</si>
  <si>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</si>
  <si>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</si>
  <si>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</si>
  <si>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</si>
  <si>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</si>
  <si>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</si>
  <si>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</si>
  <si>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</si>
  <si>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</si>
  <si>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</si>
  <si>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</si>
  <si>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</si>
  <si>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</si>
  <si>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</si>
  <si>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</si>
  <si>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</si>
  <si>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</si>
  <si>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</si>
  <si>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</si>
  <si>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</si>
  <si>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</si>
  <si>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</si>
  <si>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</si>
  <si>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</si>
  <si>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V0420 Cam / GSC 4349-0573</t>
  </si>
  <si>
    <t>EB</t>
  </si>
  <si>
    <t>IBVS 6029</t>
  </si>
  <si>
    <t>I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</si>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</sst>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V0420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4D-4945-ACA1-24DB62F7B0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2.5880000001052395E-2</c:v>
                </c:pt>
                <c:pt idx="2">
                  <c:v>2.1220000002358574E-2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4D-4945-ACA1-24DB62F7B0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4D-4945-ACA1-24DB62F7B0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4D-4945-ACA1-24DB62F7B0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4D-4945-ACA1-24DB62F7B0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4D-4945-ACA1-24DB62F7B0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4D-4945-ACA1-24DB62F7B0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4.5207417110212575E-4</c:v>
                </c:pt>
                <c:pt idx="1">
                  <c:v>2.1934140011550765E-2</c:v>
                </c:pt>
                <c:pt idx="2">
                  <c:v>2.4713785820758078E-2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4D-4945-ACA1-24DB62F7B0E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7852</c:v>
                </c:pt>
                <c:pt idx="2">
                  <c:v>8868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4D-4945-ACA1-24DB62F7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48576"/>
        <c:axId val="1"/>
      </c:scatterChart>
      <c:valAx>
        <c:axId val="54404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04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63F9F8-657F-5D11-AB65-6D3644327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51519.97</v>
      </c>
      <c r="D7" s="30" t="s">
        <v>41</v>
      </c>
    </row>
    <row r="8" spans="1:7" x14ac:dyDescent="0.2">
      <c r="A8" t="s">
        <v>3</v>
      </c>
      <c r="C8" s="37">
        <v>0.56555999999999995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4.5207417110212575E-4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2.7358718594560163E-6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60324.819597337962</v>
      </c>
    </row>
    <row r="15" spans="1:7" x14ac:dyDescent="0.2">
      <c r="A15" s="12" t="s">
        <v>17</v>
      </c>
      <c r="B15" s="10"/>
      <c r="C15" s="13">
        <f ca="1">(C7+C11)+(C8+C12)*INT(MAX(F21:F3533))</f>
        <v>56535.380793785822</v>
      </c>
      <c r="D15" s="14" t="s">
        <v>38</v>
      </c>
      <c r="E15" s="15">
        <f ca="1">ROUND(2*(E14-$C$7)/$C$8,0)/2+E13</f>
        <v>15569.5</v>
      </c>
    </row>
    <row r="16" spans="1:7" x14ac:dyDescent="0.2">
      <c r="A16" s="16" t="s">
        <v>4</v>
      </c>
      <c r="B16" s="10"/>
      <c r="C16" s="17">
        <f ca="1">+C8+C12</f>
        <v>0.56556273587185946</v>
      </c>
      <c r="D16" s="14" t="s">
        <v>39</v>
      </c>
      <c r="E16" s="24">
        <f ca="1">ROUND(2*(E14-$C$15)/$C$16,0)/2+E13</f>
        <v>6701.5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45307.395301564422</v>
      </c>
    </row>
    <row r="18" spans="1:18" ht="14.25" thickTop="1" thickBot="1" x14ac:dyDescent="0.25">
      <c r="A18" s="16" t="s">
        <v>5</v>
      </c>
      <c r="B18" s="10"/>
      <c r="C18" s="19">
        <f ca="1">+C15</f>
        <v>56535.380793785822</v>
      </c>
      <c r="D18" s="20">
        <f ca="1">+C16</f>
        <v>0.56556273587185946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51519.97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4.5207417110212575E-4</v>
      </c>
      <c r="Q21" s="2">
        <f>+C21-15018.5</f>
        <v>36501.47</v>
      </c>
    </row>
    <row r="22" spans="1:18" x14ac:dyDescent="0.2">
      <c r="A22" s="31" t="s">
        <v>44</v>
      </c>
      <c r="B22" s="32" t="s">
        <v>45</v>
      </c>
      <c r="C22" s="31">
        <v>55960.773000000001</v>
      </c>
      <c r="D22" s="31">
        <v>4.0000000000000001E-3</v>
      </c>
      <c r="E22">
        <f>+(C22-C$7)/C$8</f>
        <v>7852.0457599547353</v>
      </c>
      <c r="F22">
        <f>ROUND(2*E22,0)/2</f>
        <v>7852</v>
      </c>
      <c r="G22">
        <f>+C22-(C$7+F22*C$8)</f>
        <v>2.5880000001052395E-2</v>
      </c>
      <c r="I22">
        <f>+G22</f>
        <v>2.5880000001052395E-2</v>
      </c>
      <c r="O22">
        <f ca="1">+C$11+C$12*$F22</f>
        <v>2.1934140011550765E-2</v>
      </c>
      <c r="Q22" s="2">
        <f>+C22-15018.5</f>
        <v>40942.273000000001</v>
      </c>
    </row>
    <row r="23" spans="1:18" x14ac:dyDescent="0.2">
      <c r="A23" s="33" t="s">
        <v>46</v>
      </c>
      <c r="B23" s="34" t="s">
        <v>45</v>
      </c>
      <c r="C23" s="35">
        <v>56535.3773</v>
      </c>
      <c r="D23" s="36">
        <v>3.0999999999999999E-3</v>
      </c>
      <c r="E23">
        <f>+(C23-C$7)/C$8</f>
        <v>8868.0375203338281</v>
      </c>
      <c r="F23">
        <f>ROUND(2*E23,0)/2</f>
        <v>8868</v>
      </c>
      <c r="G23">
        <f>+C23-(C$7+F23*C$8)</f>
        <v>2.1220000002358574E-2</v>
      </c>
      <c r="I23">
        <f>+G23</f>
        <v>2.1220000002358574E-2</v>
      </c>
      <c r="O23">
        <f ca="1">+C$11+C$12*$F23</f>
        <v>2.4713785820758078E-2</v>
      </c>
      <c r="Q23" s="2">
        <f>+C23-15018.5</f>
        <v>41516.8773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2024-01-15T06:40:13Z</dcterms:modified>
</cp:coreProperties>
</file>