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5254F3C-D8AB-4091-80BF-53B4895EB1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Q26" i="1"/>
  <c r="E24" i="1"/>
  <c r="F24" i="1"/>
  <c r="G24" i="1"/>
  <c r="K24" i="1"/>
  <c r="E25" i="1"/>
  <c r="F25" i="1"/>
  <c r="G25" i="1"/>
  <c r="K25" i="1"/>
  <c r="D9" i="1"/>
  <c r="C9" i="1"/>
  <c r="E22" i="1"/>
  <c r="F22" i="1"/>
  <c r="G22" i="1"/>
  <c r="K22" i="1"/>
  <c r="E23" i="1"/>
  <c r="F23" i="1"/>
  <c r="G23" i="1"/>
  <c r="K23" i="1"/>
  <c r="Q24" i="1"/>
  <c r="Q25" i="1"/>
  <c r="Q22" i="1"/>
  <c r="Q23" i="1"/>
  <c r="C21" i="1"/>
  <c r="E21" i="1"/>
  <c r="F21" i="1"/>
  <c r="G21" i="1"/>
  <c r="I21" i="1"/>
  <c r="F16" i="1"/>
  <c r="F17" i="1" s="1"/>
  <c r="C17" i="1"/>
  <c r="Q21" i="1"/>
  <c r="C12" i="1"/>
  <c r="C11" i="1"/>
  <c r="O25" i="1" l="1"/>
  <c r="C15" i="1"/>
  <c r="O24" i="1"/>
  <c r="O23" i="1"/>
  <c r="O22" i="1"/>
  <c r="O21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<sst xmlns="http://schemas.openxmlformats.org/spreadsheetml/2006/main" count="63" uniqueCount="51">
  <si>
    <t>V0424 Cam / GSC 4357-0984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</si>
  <si>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</si>
  <si>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</si>
  <si>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</si>
  <si>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</si>
  <si>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</si>
  <si>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</si>
  <si>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</si>
  <si>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</si>
  <si>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</si>
  <si>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</si>
  <si>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</si>
  <si>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</si>
  <si>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</si>
  <si>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</si>
  <si>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</si>
  <si>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</si>
  <si>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</si>
  <si>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</si>
  <si>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</si>
  <si>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</si>
  <si>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</si>
  <si>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</si>
  <si>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</si>
  <si>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</si>
  <si>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</si>
  <si>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</si>
  <si>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</si>
  <si>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</si>
  <si>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</si>
  <si>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</si>
  <si>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</si>
  <si>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</si>
  <si>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</si>
  <si>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</si>
  <si>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</si>
  <si>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</si>
  <si>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</si>
  <si>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</si>
  <si>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</si>
  <si>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</si>
  <si>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</si>
  <si>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</si>
  <si>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6029</t>
  </si>
  <si>
    <t>II:</t>
  </si>
  <si>
    <t>IBVS 6042</t>
  </si>
  <si>
    <t>II</t>
  </si>
  <si>
    <t>EW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</si>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</sst>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V0424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A8-4BC6-A686-FFCBA07A72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A8-4BC6-A686-FFCBA07A72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A8-4BC6-A686-FFCBA07A72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-4.1143999987980351E-3</c:v>
                </c:pt>
                <c:pt idx="2">
                  <c:v>6.3980000413721427E-4</c:v>
                </c:pt>
                <c:pt idx="3">
                  <c:v>1.0857799999939743E-2</c:v>
                </c:pt>
                <c:pt idx="4">
                  <c:v>1.0857799999939743E-2</c:v>
                </c:pt>
                <c:pt idx="5">
                  <c:v>1.0248600221530069E-2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A8-4BC6-A686-FFCBA07A72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A8-4BC6-A686-FFCBA07A72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A8-4BC6-A686-FFCBA07A72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A8-4BC6-A686-FFCBA07A72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-3.4661400264064057E-2</c:v>
                </c:pt>
                <c:pt idx="1">
                  <c:v>-1.9242408513930331E-3</c:v>
                </c:pt>
                <c:pt idx="2">
                  <c:v>2.9854879879897406E-4</c:v>
                </c:pt>
                <c:pt idx="3">
                  <c:v>8.184703533931241E-3</c:v>
                </c:pt>
                <c:pt idx="4">
                  <c:v>8.184703533931241E-3</c:v>
                </c:pt>
                <c:pt idx="5">
                  <c:v>1.3745885211480312E-2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A8-4BC6-A686-FFCBA07A72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13616</c:v>
                </c:pt>
                <c:pt idx="2">
                  <c:v>14540.5</c:v>
                </c:pt>
                <c:pt idx="3">
                  <c:v>17820.5</c:v>
                </c:pt>
                <c:pt idx="4">
                  <c:v>17820.5</c:v>
                </c:pt>
                <c:pt idx="5">
                  <c:v>20133.5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A8-4BC6-A686-FFCBA07A7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41264"/>
        <c:axId val="1"/>
      </c:scatterChart>
      <c:valAx>
        <c:axId val="39584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841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19050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3E4308-6A14-8005-B9F4-54B3A7BDA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0</v>
      </c>
    </row>
    <row r="2" spans="1:6" x14ac:dyDescent="0.2">
      <c r="A2" t="s">
        <v>27</v>
      </c>
      <c r="B2" t="s">
        <v>47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9">
        <v>51523.877</v>
      </c>
      <c r="D7" s="29" t="s">
        <v>42</v>
      </c>
    </row>
    <row r="8" spans="1:6" x14ac:dyDescent="0.2">
      <c r="A8" t="s">
        <v>7</v>
      </c>
      <c r="C8" s="39">
        <v>0.32584839999999998</v>
      </c>
      <c r="D8" s="29" t="s">
        <v>42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-3.4661400264064057E-2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2.4043154680281306E-6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58084.196581883058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0.32585080431546803</v>
      </c>
      <c r="E16" s="14" t="s">
        <v>34</v>
      </c>
      <c r="F16" s="15">
        <f ca="1">NOW()+15018.5+$C$5/24</f>
        <v>60324.82088530092</v>
      </c>
    </row>
    <row r="17" spans="1:21" ht="13.5" thickBot="1" x14ac:dyDescent="0.25">
      <c r="A17" s="14" t="s">
        <v>31</v>
      </c>
      <c r="B17" s="10"/>
      <c r="C17" s="10">
        <f>COUNT(C21:C2191)</f>
        <v>6</v>
      </c>
      <c r="E17" s="14" t="s">
        <v>39</v>
      </c>
      <c r="F17" s="15">
        <f ca="1">ROUND(2*(F16-$C$7)/$C$8,0)/2+F15</f>
        <v>27010.5</v>
      </c>
    </row>
    <row r="18" spans="1:21" ht="14.25" thickTop="1" thickBot="1" x14ac:dyDescent="0.25">
      <c r="A18" s="16" t="s">
        <v>9</v>
      </c>
      <c r="B18" s="10"/>
      <c r="C18" s="19">
        <f ca="1">+C15</f>
        <v>58084.196581883058</v>
      </c>
      <c r="D18" s="20">
        <f ca="1">+C16</f>
        <v>0.32585080431546803</v>
      </c>
      <c r="E18" s="14" t="s">
        <v>40</v>
      </c>
      <c r="F18" s="23">
        <f ca="1">ROUND(2*(F16-$C$15)/$C$16,0)/2+F15</f>
        <v>6877</v>
      </c>
    </row>
    <row r="19" spans="1:21" ht="13.5" thickTop="1" x14ac:dyDescent="0.2">
      <c r="E19" s="14" t="s">
        <v>35</v>
      </c>
      <c r="F19" s="18">
        <f ca="1">+$C$15+$C$16*F18-15018.5-$C$5/24</f>
        <v>45306.968396493867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51523.877</v>
      </c>
      <c r="D21" s="8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-3.4661400264064057E-2</v>
      </c>
      <c r="Q21" s="2">
        <f t="shared" ref="Q21:Q26" si="4">+C21-15018.5</f>
        <v>36505.377</v>
      </c>
    </row>
    <row r="22" spans="1:21" x14ac:dyDescent="0.2">
      <c r="A22" s="30" t="s">
        <v>43</v>
      </c>
      <c r="B22" s="31" t="s">
        <v>44</v>
      </c>
      <c r="C22" s="30">
        <v>55960.6247</v>
      </c>
      <c r="D22" s="30">
        <v>8.9999999999999998E-4</v>
      </c>
      <c r="E22">
        <f t="shared" si="0"/>
        <v>13615.987373269287</v>
      </c>
      <c r="F22">
        <f t="shared" si="1"/>
        <v>13616</v>
      </c>
      <c r="G22">
        <f t="shared" si="2"/>
        <v>-4.1143999987980351E-3</v>
      </c>
      <c r="K22">
        <f>+G22</f>
        <v>-4.1143999987980351E-3</v>
      </c>
      <c r="O22">
        <f t="shared" ca="1" si="3"/>
        <v>-1.9242408513930331E-3</v>
      </c>
      <c r="Q22" s="2">
        <f t="shared" si="4"/>
        <v>40942.1247</v>
      </c>
      <c r="R22" t="s">
        <v>2</v>
      </c>
    </row>
    <row r="23" spans="1:21" x14ac:dyDescent="0.2">
      <c r="A23" s="32" t="s">
        <v>45</v>
      </c>
      <c r="B23" s="31" t="s">
        <v>46</v>
      </c>
      <c r="C23" s="30">
        <v>56261.876300000004</v>
      </c>
      <c r="D23" s="30">
        <v>4.0000000000000002E-4</v>
      </c>
      <c r="E23">
        <f t="shared" si="0"/>
        <v>14540.50196348978</v>
      </c>
      <c r="F23">
        <f t="shared" si="1"/>
        <v>14540.5</v>
      </c>
      <c r="G23">
        <f t="shared" si="2"/>
        <v>6.3980000413721427E-4</v>
      </c>
      <c r="K23">
        <f>+G23</f>
        <v>6.3980000413721427E-4</v>
      </c>
      <c r="O23">
        <f t="shared" ca="1" si="3"/>
        <v>2.9854879879897406E-4</v>
      </c>
      <c r="Q23" s="2">
        <f t="shared" si="4"/>
        <v>41243.376300000004</v>
      </c>
      <c r="R23" t="s">
        <v>2</v>
      </c>
    </row>
    <row r="24" spans="1:21" x14ac:dyDescent="0.2">
      <c r="A24" s="33" t="s">
        <v>49</v>
      </c>
      <c r="B24" s="34" t="s">
        <v>46</v>
      </c>
      <c r="C24" s="35">
        <v>57330.669269999999</v>
      </c>
      <c r="D24" s="35">
        <v>2.9999999999999997E-4</v>
      </c>
      <c r="E24">
        <f t="shared" si="0"/>
        <v>17820.533321630544</v>
      </c>
      <c r="F24">
        <f t="shared" si="1"/>
        <v>17820.5</v>
      </c>
      <c r="G24">
        <f t="shared" si="2"/>
        <v>1.0857799999939743E-2</v>
      </c>
      <c r="K24">
        <f>+G24</f>
        <v>1.0857799999939743E-2</v>
      </c>
      <c r="O24">
        <f t="shared" ca="1" si="3"/>
        <v>8.184703533931241E-3</v>
      </c>
      <c r="Q24" s="2">
        <f t="shared" si="4"/>
        <v>42312.169269999999</v>
      </c>
      <c r="R24" t="s">
        <v>2</v>
      </c>
    </row>
    <row r="25" spans="1:21" x14ac:dyDescent="0.2">
      <c r="A25" s="33" t="s">
        <v>49</v>
      </c>
      <c r="B25" s="34" t="s">
        <v>46</v>
      </c>
      <c r="C25" s="35">
        <v>57330.669269999999</v>
      </c>
      <c r="D25" s="35">
        <v>2.9999999999999997E-4</v>
      </c>
      <c r="E25">
        <f t="shared" si="0"/>
        <v>17820.533321630544</v>
      </c>
      <c r="F25">
        <f t="shared" si="1"/>
        <v>17820.5</v>
      </c>
      <c r="G25">
        <f t="shared" si="2"/>
        <v>1.0857799999939743E-2</v>
      </c>
      <c r="K25">
        <f>+G25</f>
        <v>1.0857799999939743E-2</v>
      </c>
      <c r="O25">
        <f t="shared" ca="1" si="3"/>
        <v>8.184703533931241E-3</v>
      </c>
      <c r="Q25" s="2">
        <f t="shared" si="4"/>
        <v>42312.169269999999</v>
      </c>
      <c r="R25" t="s">
        <v>2</v>
      </c>
    </row>
    <row r="26" spans="1:21" x14ac:dyDescent="0.2">
      <c r="A26" s="36" t="s">
        <v>50</v>
      </c>
      <c r="B26" s="37" t="s">
        <v>46</v>
      </c>
      <c r="C26" s="38">
        <v>58084.356010000221</v>
      </c>
      <c r="D26" s="38">
        <v>2.9999999999999997E-4</v>
      </c>
      <c r="E26">
        <f t="shared" si="0"/>
        <v>20133.53145205016</v>
      </c>
      <c r="F26">
        <f t="shared" si="1"/>
        <v>20133.5</v>
      </c>
      <c r="G26">
        <f t="shared" si="2"/>
        <v>1.0248600221530069E-2</v>
      </c>
      <c r="K26">
        <f>+G26</f>
        <v>1.0248600221530069E-2</v>
      </c>
      <c r="O26">
        <f t="shared" ca="1" si="3"/>
        <v>1.3745885211480312E-2</v>
      </c>
      <c r="Q26" s="2">
        <f t="shared" si="4"/>
        <v>43065.856010000221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6" name="Range1"/>
  </protectedRanges>
  <phoneticPr fontId="8" type="noConversion"/>
  <hyperlinks>
    <hyperlink ref="H255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2024-01-15T06:42:04Z</dcterms:modified>
</cp:coreProperties>
</file>