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4CE58F34-1C71-4004-A4E7-9E631DBC137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C21" i="1"/>
  <c r="E21" i="1"/>
  <c r="F21" i="1"/>
  <c r="G11" i="1"/>
  <c r="F11" i="1"/>
  <c r="E14" i="1"/>
  <c r="Q21" i="1"/>
  <c r="C17" i="1"/>
  <c r="G21" i="1"/>
  <c r="H21" i="1"/>
  <c r="C11" i="1"/>
  <c r="C12" i="1"/>
  <c r="C16" i="1" l="1"/>
  <c r="D18" i="1" s="1"/>
  <c r="O22" i="1"/>
  <c r="O21" i="1"/>
  <c r="C15" i="1"/>
  <c r="E16" i="1" s="1"/>
  <c r="E15" i="1"/>
  <c r="C18" i="1" l="1"/>
  <c r="E17" i="1"/>
</calcChain>
</file>

<file path=xl/sharedStrings.xml><?xml version="1.0" encoding="utf-8"?>
<sst xmlns="http://schemas.openxmlformats.org/spreadsheetml/2006/main" count="52" uniqueCount="47">
  <si>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</si>
  <si>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</si>
  <si>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</si>
  <si>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</si>
  <si>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</si>
  <si>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</si>
  <si>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</si>
  <si>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</si>
  <si>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</si>
  <si>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</si>
  <si>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</si>
  <si>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</si>
  <si>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</si>
  <si>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</si>
  <si>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</si>
  <si>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</si>
  <si>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</si>
  <si>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</si>
  <si>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</si>
  <si>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</si>
  <si>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</si>
  <si>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</si>
  <si>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</si>
  <si>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</si>
  <si>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</si>
  <si>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</si>
  <si>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</si>
  <si>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</si>
  <si>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</si>
  <si>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</si>
  <si>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</si>
  <si>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</si>
  <si>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</si>
  <si>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</si>
  <si>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</si>
  <si>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</si>
  <si>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</si>
  <si>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</si>
  <si>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</si>
  <si>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</si>
  <si>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</si>
  <si>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</si>
  <si>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V0437 Cam / GSC 4349-1223</t>
  </si>
  <si>
    <t>EB</t>
  </si>
  <si>
    <t>IBVS 6042</t>
  </si>
  <si>
    <t>I: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</si>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</sst>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V0437 Cam - O-C Diagr.</a:t>
            </a:r>
          </a:p>
        </c:rich>
      </c:tx>
      <c:layout>
        <c:manualLayout>
          <c:xMode val="edge"/>
          <c:yMode val="edge"/>
          <c:x val="0.36390977443609024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10794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0E2-42A8-A388-39E0BC40E8C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10794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-3.7419999993289821E-2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0E2-42A8-A388-39E0BC40E8C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10794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0E2-42A8-A388-39E0BC40E8C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10794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0E2-42A8-A388-39E0BC40E8C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10794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0E2-42A8-A388-39E0BC40E8C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10794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0E2-42A8-A388-39E0BC40E8C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10794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0E2-42A8-A388-39E0BC40E8C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10794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-3.7419999993289821E-2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0E2-42A8-A388-39E0BC40E8C8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10794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0E2-42A8-A388-39E0BC40E8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834784"/>
        <c:axId val="1"/>
      </c:scatterChart>
      <c:valAx>
        <c:axId val="3958347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58347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351BF59-9E7B-64AA-AAFE-13B3D77387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x14ac:dyDescent="0.2">
      <c r="A2" t="s">
        <v>23</v>
      </c>
      <c r="B2" t="s">
        <v>43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4">
        <v>51523.042999999998</v>
      </c>
      <c r="D7" s="30" t="s">
        <v>41</v>
      </c>
    </row>
    <row r="8" spans="1:7" x14ac:dyDescent="0.2">
      <c r="A8" t="s">
        <v>3</v>
      </c>
      <c r="C8" s="34">
        <v>0.43902999999999998</v>
      </c>
      <c r="D8" s="30" t="s">
        <v>41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-3.4667407812942209E-6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60324.823084027776</v>
      </c>
    </row>
    <row r="15" spans="1:7" x14ac:dyDescent="0.2">
      <c r="A15" s="12" t="s">
        <v>17</v>
      </c>
      <c r="B15" s="10"/>
      <c r="C15" s="13">
        <f ca="1">(C7+C11)+(C8+C12)*INT(MAX(F21:F3533))</f>
        <v>56261.895400000009</v>
      </c>
      <c r="D15" s="14" t="s">
        <v>38</v>
      </c>
      <c r="E15" s="15">
        <f ca="1">ROUND(2*(E14-$C$7)/$C$8,0)/2+E13</f>
        <v>20049</v>
      </c>
    </row>
    <row r="16" spans="1:7" x14ac:dyDescent="0.2">
      <c r="A16" s="16" t="s">
        <v>4</v>
      </c>
      <c r="B16" s="10"/>
      <c r="C16" s="17">
        <f ca="1">+C8+C12</f>
        <v>0.4390265332592187</v>
      </c>
      <c r="D16" s="14" t="s">
        <v>39</v>
      </c>
      <c r="E16" s="24">
        <f ca="1">ROUND(2*(E14-$C$15)/$C$16,0)/2+E13</f>
        <v>9255.5</v>
      </c>
    </row>
    <row r="17" spans="1:18" ht="13.5" thickBot="1" x14ac:dyDescent="0.25">
      <c r="A17" s="14" t="s">
        <v>29</v>
      </c>
      <c r="B17" s="10"/>
      <c r="C17" s="10">
        <f>COUNT(C21:C2191)</f>
        <v>2</v>
      </c>
      <c r="D17" s="14" t="s">
        <v>33</v>
      </c>
      <c r="E17" s="18">
        <f ca="1">+$C$15+$C$16*E16-15018.5-$C$9/24</f>
        <v>45307.201311914039</v>
      </c>
    </row>
    <row r="18" spans="1:18" ht="14.25" thickTop="1" thickBot="1" x14ac:dyDescent="0.25">
      <c r="A18" s="16" t="s">
        <v>5</v>
      </c>
      <c r="B18" s="10"/>
      <c r="C18" s="19">
        <f ca="1">+C15</f>
        <v>56261.895400000009</v>
      </c>
      <c r="D18" s="20">
        <f ca="1">+C16</f>
        <v>0.4390265332592187</v>
      </c>
      <c r="E18" s="21" t="s">
        <v>34</v>
      </c>
    </row>
    <row r="19" spans="1:18" ht="13.5" thickTop="1" x14ac:dyDescent="0.2">
      <c r="A19" s="25" t="s">
        <v>35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41</v>
      </c>
      <c r="I20" s="7" t="s">
        <v>28</v>
      </c>
      <c r="J20" s="7" t="s">
        <v>46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8" x14ac:dyDescent="0.2">
      <c r="A21" t="s">
        <v>41</v>
      </c>
      <c r="C21" s="8">
        <f>C7</f>
        <v>51523.042999999998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36504.542999999998</v>
      </c>
    </row>
    <row r="22" spans="1:18" x14ac:dyDescent="0.2">
      <c r="A22" s="31" t="s">
        <v>44</v>
      </c>
      <c r="B22" s="32" t="s">
        <v>45</v>
      </c>
      <c r="C22" s="33">
        <v>56261.895400000001</v>
      </c>
      <c r="D22" s="33">
        <v>6.9999999999999999E-4</v>
      </c>
      <c r="E22">
        <f>+(C22-C$7)/C$8</f>
        <v>10793.914766644657</v>
      </c>
      <c r="F22">
        <f>ROUND(2*E22,0)/2</f>
        <v>10794</v>
      </c>
      <c r="G22">
        <f>+C22-(C$7+F22*C$8)</f>
        <v>-3.7419999993289821E-2</v>
      </c>
      <c r="I22">
        <f>+G22</f>
        <v>-3.7419999993289821E-2</v>
      </c>
      <c r="O22">
        <f ca="1">+C$11+C$12*$F22</f>
        <v>-3.7419999993289821E-2</v>
      </c>
      <c r="Q22" s="2">
        <f>+C22-15018.5</f>
        <v>41243.395400000001</v>
      </c>
    </row>
    <row r="23" spans="1:18" x14ac:dyDescent="0.2"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2024-01-15T06:45:14Z</dcterms:modified>
</cp:coreProperties>
</file>