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743B571-5916-4AA2-A753-19C393CDAF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U29" i="1" s="1"/>
  <c r="Q29" i="1"/>
  <c r="Q28" i="1"/>
  <c r="E28" i="1"/>
  <c r="F28" i="1" s="1"/>
  <c r="G28" i="1" s="1"/>
  <c r="K28" i="1" s="1"/>
  <c r="E25" i="1"/>
  <c r="F25" i="1" s="1"/>
  <c r="G25" i="1" s="1"/>
  <c r="K25" i="1" s="1"/>
  <c r="E26" i="1"/>
  <c r="F26" i="1" s="1"/>
  <c r="G26" i="1" s="1"/>
  <c r="K26" i="1" s="1"/>
  <c r="E27" i="1"/>
  <c r="F27" i="1" s="1"/>
  <c r="G27" i="1" s="1"/>
  <c r="K27" i="1" s="1"/>
  <c r="D9" i="1"/>
  <c r="C9" i="1"/>
  <c r="Q25" i="1"/>
  <c r="Q26" i="1"/>
  <c r="Q27" i="1"/>
  <c r="E24" i="1"/>
  <c r="F24" i="1"/>
  <c r="U24" i="1" s="1"/>
  <c r="E21" i="1"/>
  <c r="F21" i="1" s="1"/>
  <c r="G21" i="1" s="1"/>
  <c r="I21" i="1" s="1"/>
  <c r="Q24" i="1"/>
  <c r="E23" i="1"/>
  <c r="F23" i="1"/>
  <c r="G23" i="1" s="1"/>
  <c r="J23" i="1" s="1"/>
  <c r="Q23" i="1"/>
  <c r="E22" i="1"/>
  <c r="F22" i="1" s="1"/>
  <c r="G22" i="1" s="1"/>
  <c r="K22" i="1" s="1"/>
  <c r="Q22" i="1"/>
  <c r="F16" i="1"/>
  <c r="F17" i="1" s="1"/>
  <c r="C17" i="1"/>
  <c r="Q21" i="1"/>
  <c r="C12" i="1"/>
  <c r="C11" i="1"/>
  <c r="O29" i="1" l="1"/>
  <c r="C15" i="1"/>
  <c r="F18" i="1" s="1"/>
  <c r="O21" i="1"/>
  <c r="O27" i="1"/>
  <c r="O22" i="1"/>
  <c r="O23" i="1"/>
  <c r="O28" i="1"/>
  <c r="O24" i="1"/>
  <c r="O25" i="1"/>
  <c r="O26" i="1"/>
  <c r="C16" i="1"/>
  <c r="D18" i="1" s="1"/>
  <c r="C18" i="1" l="1"/>
  <c r="F19" i="1"/>
</calcChain>
</file>

<file path=xl/sharedStrings.xml><?xml version="1.0" encoding="utf-8"?>
<sst xmlns="http://schemas.openxmlformats.org/spreadsheetml/2006/main" count="63" uniqueCount="53">
  <si>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</si>
  <si>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</si>
  <si>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</si>
  <si>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</si>
  <si>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</si>
  <si>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</si>
  <si>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</si>
  <si>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</si>
  <si>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</si>
  <si>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</si>
  <si>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</si>
  <si>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</si>
  <si>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</si>
  <si>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</si>
  <si>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</si>
  <si>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</si>
  <si>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</si>
  <si>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</si>
  <si>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</si>
  <si>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</si>
  <si>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</si>
  <si>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</si>
  <si>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</si>
  <si>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</si>
  <si>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</si>
  <si>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</si>
  <si>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</si>
  <si>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</si>
  <si>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</si>
  <si>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</si>
  <si>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</si>
  <si>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</si>
  <si>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</si>
  <si>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</si>
  <si>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</si>
  <si>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</si>
  <si>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</si>
  <si>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</si>
  <si>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</si>
  <si>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</si>
  <si>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OEJV 0083</t>
  </si>
  <si>
    <t>not avail.</t>
  </si>
  <si>
    <t>IBVS 5960</t>
  </si>
  <si>
    <t>I</t>
  </si>
  <si>
    <t>EA</t>
  </si>
  <si>
    <t>IBVS 6070</t>
  </si>
  <si>
    <t>IBVS 6157</t>
  </si>
  <si>
    <t>BAD?</t>
  </si>
  <si>
    <t>V0455 Cam / GSC 4362-0272</t>
  </si>
  <si>
    <t>vis</t>
  </si>
  <si>
    <t>OEJV 0179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</si>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</sst>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14" fillId="0" borderId="0"/>
    <xf numFmtId="0" fontId="14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4" fillId="0" borderId="5" xfId="0" applyFont="1" applyBorder="1" applyAlignment="1">
      <alignment vertical="center"/>
    </xf>
    <xf numFmtId="0" fontId="3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31" fillId="0" borderId="0" xfId="42" applyFont="1" applyAlignment="1">
      <alignment vertical="center"/>
    </xf>
    <xf numFmtId="0" fontId="31" fillId="0" borderId="0" xfId="42" applyFont="1" applyAlignment="1">
      <alignment horizontal="center" vertical="center"/>
    </xf>
    <xf numFmtId="0" fontId="31" fillId="0" borderId="0" xfId="42" applyFont="1" applyAlignment="1">
      <alignment horizontal="left" vertical="center"/>
    </xf>
    <xf numFmtId="0" fontId="33" fillId="0" borderId="0" xfId="0" applyFont="1" applyAlignment="1">
      <alignment vertical="center"/>
    </xf>
    <xf numFmtId="165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V0455 Cam - O-C Diagr.</a:t>
            </a:r>
          </a:p>
        </c:rich>
      </c:tx>
      <c:layout>
        <c:manualLayout>
          <c:xMode val="edge"/>
          <c:yMode val="edge"/>
          <c:x val="0.36390977443609024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50375939849624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13-4A38-8A49-971CC184F66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13-4A38-8A49-971CC184F66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1.2300000205868855E-2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13-4A38-8A49-971CC184F66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9.9000002082902938E-3</c:v>
                </c:pt>
                <c:pt idx="4">
                  <c:v>1.4400000203750096E-2</c:v>
                </c:pt>
                <c:pt idx="5">
                  <c:v>1.4900000205670949E-2</c:v>
                </c:pt>
                <c:pt idx="6">
                  <c:v>1.4550000210874714E-2</c:v>
                </c:pt>
                <c:pt idx="7">
                  <c:v>2.0100000212551095E-2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13-4A38-8A49-971CC184F66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13-4A38-8A49-971CC184F66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13-4A38-8A49-971CC184F66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13-4A38-8A49-971CC184F66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0.18130641351436194</c:v>
                </c:pt>
                <c:pt idx="1">
                  <c:v>4.6762895331115467E-2</c:v>
                </c:pt>
                <c:pt idx="2">
                  <c:v>2.3815314456658493E-2</c:v>
                </c:pt>
                <c:pt idx="3">
                  <c:v>-5.0234546618522224E-3</c:v>
                </c:pt>
                <c:pt idx="4">
                  <c:v>-5.6967333183154945E-3</c:v>
                </c:pt>
                <c:pt idx="5">
                  <c:v>-6.3700119747787942E-3</c:v>
                </c:pt>
                <c:pt idx="6">
                  <c:v>-6.5383316388946122E-3</c:v>
                </c:pt>
                <c:pt idx="7">
                  <c:v>-7.7176484012834279E-2</c:v>
                </c:pt>
                <c:pt idx="8">
                  <c:v>-8.8846647391531197E-2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13-4A38-8A49-971CC184F66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plus>
            <c:minus>
              <c:numRef>
                <c:f>Active!$D$21:$D$76</c:f>
                <c:numCache>
                  <c:formatCode>General</c:formatCode>
                  <c:ptCount val="56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1.5E-3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2.9999999999999997E-4</c:v>
                  </c:pt>
                  <c:pt idx="8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2398</c:v>
                </c:pt>
                <c:pt idx="2">
                  <c:v>2807</c:v>
                </c:pt>
                <c:pt idx="3">
                  <c:v>3321</c:v>
                </c:pt>
                <c:pt idx="4">
                  <c:v>3333</c:v>
                </c:pt>
                <c:pt idx="5">
                  <c:v>3345</c:v>
                </c:pt>
                <c:pt idx="6">
                  <c:v>3348</c:v>
                </c:pt>
                <c:pt idx="7">
                  <c:v>4607</c:v>
                </c:pt>
                <c:pt idx="8">
                  <c:v>4815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">
                  <c:v>1.0500000214960892E-2</c:v>
                </c:pt>
                <c:pt idx="8">
                  <c:v>-0.20019999979558634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13-4A38-8A49-971CC184F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990408"/>
        <c:axId val="1"/>
      </c:scatterChart>
      <c:valAx>
        <c:axId val="716990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990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53064690443099"/>
          <c:w val="0.7233082706766915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190A68-E822-F679-A8B3-8A82CAAB8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: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s="5" customFormat="1" ht="12.95" customHeight="1" x14ac:dyDescent="0.2">
      <c r="A2" s="5" t="s">
        <v>27</v>
      </c>
      <c r="B2" s="5" t="s">
        <v>44</v>
      </c>
      <c r="D2" s="6"/>
    </row>
    <row r="3" spans="1:6" s="5" customFormat="1" ht="12.95" customHeight="1" thickBot="1" x14ac:dyDescent="0.25"/>
    <row r="4" spans="1:6" s="5" customFormat="1" ht="12.95" customHeight="1" thickBot="1" x14ac:dyDescent="0.25">
      <c r="A4" s="7" t="s">
        <v>4</v>
      </c>
      <c r="C4" s="8" t="s">
        <v>41</v>
      </c>
      <c r="D4" s="9" t="s">
        <v>41</v>
      </c>
    </row>
    <row r="5" spans="1:6" s="5" customFormat="1" ht="12.95" customHeight="1" x14ac:dyDescent="0.2">
      <c r="A5" s="10" t="s">
        <v>32</v>
      </c>
      <c r="C5" s="11">
        <v>-9.5</v>
      </c>
      <c r="D5" s="5" t="s">
        <v>33</v>
      </c>
    </row>
    <row r="6" spans="1:6" s="5" customFormat="1" ht="12.95" customHeight="1" x14ac:dyDescent="0.2">
      <c r="A6" s="7" t="s">
        <v>5</v>
      </c>
    </row>
    <row r="7" spans="1:6" s="5" customFormat="1" ht="12.95" customHeight="1" x14ac:dyDescent="0.2">
      <c r="A7" s="5" t="s">
        <v>6</v>
      </c>
      <c r="C7" s="5">
        <v>51537.600999999791</v>
      </c>
      <c r="D7" s="3" t="s">
        <v>40</v>
      </c>
    </row>
    <row r="8" spans="1:6" s="5" customFormat="1" ht="12.95" customHeight="1" x14ac:dyDescent="0.2">
      <c r="A8" s="5" t="s">
        <v>7</v>
      </c>
      <c r="C8" s="5">
        <v>1.669</v>
      </c>
      <c r="D8" s="3" t="s">
        <v>40</v>
      </c>
    </row>
    <row r="9" spans="1:6" s="5" customFormat="1" ht="12.95" customHeight="1" x14ac:dyDescent="0.2">
      <c r="A9" s="12" t="s">
        <v>36</v>
      </c>
      <c r="B9" s="13">
        <v>22</v>
      </c>
      <c r="C9" s="14" t="str">
        <f>"F"&amp;B9</f>
        <v>F22</v>
      </c>
      <c r="D9" s="15" t="str">
        <f>"G"&amp;B9</f>
        <v>G22</v>
      </c>
    </row>
    <row r="10" spans="1:6" s="5" customFormat="1" ht="12.95" customHeight="1" thickBot="1" x14ac:dyDescent="0.25">
      <c r="C10" s="16" t="s">
        <v>23</v>
      </c>
      <c r="D10" s="16" t="s">
        <v>24</v>
      </c>
    </row>
    <row r="11" spans="1:6" s="5" customFormat="1" ht="12.95" customHeight="1" x14ac:dyDescent="0.2">
      <c r="A11" s="5" t="s">
        <v>19</v>
      </c>
      <c r="C11" s="15">
        <f ca="1">INTERCEPT(INDIRECT($D$9):G992,INDIRECT($C$9):F992)</f>
        <v>0.18130641351436194</v>
      </c>
      <c r="D11" s="6"/>
    </row>
    <row r="12" spans="1:6" s="5" customFormat="1" ht="12.95" customHeight="1" x14ac:dyDescent="0.2">
      <c r="A12" s="5" t="s">
        <v>20</v>
      </c>
      <c r="C12" s="15">
        <f ca="1">SLOPE(INDIRECT($D$9):G992,INDIRECT($C$9):F992)</f>
        <v>-5.6106554705273761E-5</v>
      </c>
      <c r="D12" s="6"/>
    </row>
    <row r="13" spans="1:6" s="5" customFormat="1" ht="12.95" customHeight="1" x14ac:dyDescent="0.2">
      <c r="A13" s="5" t="s">
        <v>22</v>
      </c>
      <c r="C13" s="6" t="s">
        <v>17</v>
      </c>
    </row>
    <row r="14" spans="1:6" s="5" customFormat="1" ht="12.95" customHeight="1" x14ac:dyDescent="0.2"/>
    <row r="15" spans="1:6" s="5" customFormat="1" ht="12.95" customHeight="1" x14ac:dyDescent="0.2">
      <c r="A15" s="17" t="s">
        <v>21</v>
      </c>
      <c r="C15" s="18">
        <f ca="1">(C7+C11)+(C8+C12)*INT(MAX(F21:F3533))</f>
        <v>59573.7471533524</v>
      </c>
      <c r="E15" s="19" t="s">
        <v>37</v>
      </c>
      <c r="F15" s="11">
        <v>1</v>
      </c>
    </row>
    <row r="16" spans="1:6" s="5" customFormat="1" ht="12.95" customHeight="1" x14ac:dyDescent="0.2">
      <c r="A16" s="7" t="s">
        <v>8</v>
      </c>
      <c r="C16" s="20">
        <f ca="1">+C8+C12</f>
        <v>1.6689438934452947</v>
      </c>
      <c r="E16" s="19" t="s">
        <v>34</v>
      </c>
      <c r="F16" s="21">
        <f ca="1">NOW()+15018.5+$C$5/24</f>
        <v>60313.807957638885</v>
      </c>
    </row>
    <row r="17" spans="1:21" s="5" customFormat="1" ht="12.95" customHeight="1" thickBot="1" x14ac:dyDescent="0.25">
      <c r="A17" s="19" t="s">
        <v>31</v>
      </c>
      <c r="C17" s="5">
        <f>COUNT(C21:C2191)</f>
        <v>9</v>
      </c>
      <c r="E17" s="19" t="s">
        <v>38</v>
      </c>
      <c r="F17" s="21">
        <f ca="1">ROUND(2*(F16-$C$7)/$C$8,0)/2+F15</f>
        <v>5259.5</v>
      </c>
    </row>
    <row r="18" spans="1:21" s="5" customFormat="1" ht="12.95" customHeight="1" thickTop="1" thickBot="1" x14ac:dyDescent="0.25">
      <c r="A18" s="7" t="s">
        <v>9</v>
      </c>
      <c r="C18" s="22">
        <f ca="1">+C15</f>
        <v>59573.7471533524</v>
      </c>
      <c r="D18" s="23">
        <f ca="1">+C16</f>
        <v>1.6689438934452947</v>
      </c>
      <c r="E18" s="19" t="s">
        <v>39</v>
      </c>
      <c r="F18" s="15">
        <f ca="1">ROUND(2*(F16-$C$15)/$C$16,0)/2+F15</f>
        <v>444.5</v>
      </c>
    </row>
    <row r="19" spans="1:21" s="5" customFormat="1" ht="12.95" customHeight="1" thickTop="1" x14ac:dyDescent="0.2">
      <c r="E19" s="19" t="s">
        <v>35</v>
      </c>
      <c r="F19" s="24">
        <f ca="1">+$C$15+$C$16*F18-15018.5-$C$5/24</f>
        <v>45297.488547322173</v>
      </c>
    </row>
    <row r="20" spans="1:21" s="5" customFormat="1" ht="12.95" customHeight="1" thickBot="1" x14ac:dyDescent="0.25">
      <c r="A20" s="16" t="s">
        <v>10</v>
      </c>
      <c r="B20" s="16" t="s">
        <v>11</v>
      </c>
      <c r="C20" s="16" t="s">
        <v>12</v>
      </c>
      <c r="D20" s="16" t="s">
        <v>16</v>
      </c>
      <c r="E20" s="16" t="s">
        <v>13</v>
      </c>
      <c r="F20" s="16" t="s">
        <v>14</v>
      </c>
      <c r="G20" s="16" t="s">
        <v>15</v>
      </c>
      <c r="H20" s="25" t="s">
        <v>3</v>
      </c>
      <c r="I20" s="25" t="s">
        <v>49</v>
      </c>
      <c r="J20" s="25" t="s">
        <v>0</v>
      </c>
      <c r="K20" s="25" t="s">
        <v>2</v>
      </c>
      <c r="L20" s="25" t="s">
        <v>28</v>
      </c>
      <c r="M20" s="25" t="s">
        <v>29</v>
      </c>
      <c r="N20" s="25" t="s">
        <v>30</v>
      </c>
      <c r="O20" s="25" t="s">
        <v>26</v>
      </c>
      <c r="P20" s="26" t="s">
        <v>25</v>
      </c>
      <c r="Q20" s="16" t="s">
        <v>18</v>
      </c>
      <c r="U20" s="27" t="s">
        <v>47</v>
      </c>
    </row>
    <row r="21" spans="1:21" s="5" customFormat="1" ht="12.95" customHeight="1" x14ac:dyDescent="0.2">
      <c r="A21" s="3" t="s">
        <v>40</v>
      </c>
      <c r="C21" s="28">
        <v>51537.600999999791</v>
      </c>
      <c r="D21" s="28" t="s">
        <v>17</v>
      </c>
      <c r="E21" s="5">
        <f t="shared" ref="E21:E28" si="0">+(C21-C$7)/C$8</f>
        <v>0</v>
      </c>
      <c r="F21" s="5">
        <f t="shared" ref="F21:F28" si="1">ROUND(2*E21,0)/2</f>
        <v>0</v>
      </c>
      <c r="G21" s="5">
        <f>+C21-(C$7+F21*C$8)</f>
        <v>0</v>
      </c>
      <c r="I21" s="5">
        <f>+G21</f>
        <v>0</v>
      </c>
      <c r="O21" s="5">
        <f t="shared" ref="O21:O28" ca="1" si="2">+C$11+C$12*$F21</f>
        <v>0.18130641351436194</v>
      </c>
      <c r="Q21" s="29">
        <f t="shared" ref="Q21:Q28" si="3">+C21-15018.5</f>
        <v>36519.100999999791</v>
      </c>
    </row>
    <row r="22" spans="1:21" s="5" customFormat="1" ht="12.95" customHeight="1" x14ac:dyDescent="0.2">
      <c r="A22" s="30" t="s">
        <v>42</v>
      </c>
      <c r="B22" s="30" t="s">
        <v>43</v>
      </c>
      <c r="C22" s="30">
        <v>55539.872900000002</v>
      </c>
      <c r="D22" s="30">
        <v>2.9999999999999997E-4</v>
      </c>
      <c r="E22" s="5">
        <f t="shared" si="0"/>
        <v>2398.0059316957522</v>
      </c>
      <c r="F22" s="5">
        <f t="shared" si="1"/>
        <v>2398</v>
      </c>
      <c r="G22" s="5">
        <f>+C22-(C$7+F22*C$8)</f>
        <v>9.9000002082902938E-3</v>
      </c>
      <c r="K22" s="5">
        <f>+G22</f>
        <v>9.9000002082902938E-3</v>
      </c>
      <c r="O22" s="5">
        <f t="shared" ca="1" si="2"/>
        <v>4.6762895331115467E-2</v>
      </c>
      <c r="Q22" s="29">
        <f t="shared" si="3"/>
        <v>40521.372900000002</v>
      </c>
    </row>
    <row r="23" spans="1:21" s="5" customFormat="1" ht="12.95" customHeight="1" x14ac:dyDescent="0.2">
      <c r="A23" s="31" t="s">
        <v>45</v>
      </c>
      <c r="B23" s="32" t="s">
        <v>43</v>
      </c>
      <c r="C23" s="30">
        <v>56222.496299999999</v>
      </c>
      <c r="D23" s="30">
        <v>4.0000000000000002E-4</v>
      </c>
      <c r="E23" s="5">
        <f t="shared" si="0"/>
        <v>2807.0073696825689</v>
      </c>
      <c r="F23" s="5">
        <f t="shared" si="1"/>
        <v>2807</v>
      </c>
      <c r="G23" s="5">
        <f>+C23-(C$7+F23*C$8)</f>
        <v>1.2300000205868855E-2</v>
      </c>
      <c r="J23" s="5">
        <f>+G23</f>
        <v>1.2300000205868855E-2</v>
      </c>
      <c r="O23" s="5">
        <f t="shared" ca="1" si="2"/>
        <v>2.3815314456658493E-2</v>
      </c>
      <c r="Q23" s="29">
        <f t="shared" si="3"/>
        <v>41203.996299999999</v>
      </c>
    </row>
    <row r="24" spans="1:21" s="5" customFormat="1" ht="12.95" customHeight="1" x14ac:dyDescent="0.2">
      <c r="A24" s="30" t="s">
        <v>46</v>
      </c>
      <c r="B24" s="32"/>
      <c r="C24" s="30">
        <v>57080.360500000003</v>
      </c>
      <c r="D24" s="30">
        <v>1.5E-3</v>
      </c>
      <c r="E24" s="5">
        <f t="shared" si="0"/>
        <v>3321.006291192457</v>
      </c>
      <c r="F24" s="5">
        <f t="shared" si="1"/>
        <v>3321</v>
      </c>
      <c r="O24" s="5">
        <f t="shared" ca="1" si="2"/>
        <v>-5.0234546618522224E-3</v>
      </c>
      <c r="Q24" s="29">
        <f t="shared" si="3"/>
        <v>42061.860500000003</v>
      </c>
      <c r="U24" s="5">
        <f>+C24-(C$7+F24*C$8)</f>
        <v>1.0500000214960892E-2</v>
      </c>
    </row>
    <row r="25" spans="1:21" s="5" customFormat="1" ht="12.95" customHeight="1" x14ac:dyDescent="0.2">
      <c r="A25" s="33" t="s">
        <v>1</v>
      </c>
      <c r="B25" s="34" t="s">
        <v>43</v>
      </c>
      <c r="C25" s="35">
        <v>57100.392399999997</v>
      </c>
      <c r="D25" s="35">
        <v>2.0000000000000001E-4</v>
      </c>
      <c r="E25" s="5">
        <f t="shared" si="0"/>
        <v>3333.0086279210336</v>
      </c>
      <c r="F25" s="5">
        <f t="shared" si="1"/>
        <v>3333</v>
      </c>
      <c r="G25" s="5">
        <f>+C25-(C$7+F25*C$8)</f>
        <v>1.4400000203750096E-2</v>
      </c>
      <c r="K25" s="5">
        <f>+G25</f>
        <v>1.4400000203750096E-2</v>
      </c>
      <c r="O25" s="5">
        <f t="shared" ca="1" si="2"/>
        <v>-5.6967333183154945E-3</v>
      </c>
      <c r="Q25" s="29">
        <f t="shared" si="3"/>
        <v>42081.892399999997</v>
      </c>
    </row>
    <row r="26" spans="1:21" s="5" customFormat="1" ht="12.95" customHeight="1" x14ac:dyDescent="0.2">
      <c r="A26" s="36" t="s">
        <v>50</v>
      </c>
      <c r="B26" s="37" t="s">
        <v>43</v>
      </c>
      <c r="C26" s="38">
        <v>57120.420899999997</v>
      </c>
      <c r="D26" s="38">
        <v>2.9999999999999997E-4</v>
      </c>
      <c r="E26" s="5">
        <f t="shared" si="0"/>
        <v>3345.0089275016212</v>
      </c>
      <c r="F26" s="5">
        <f t="shared" si="1"/>
        <v>3345</v>
      </c>
      <c r="G26" s="5">
        <f>+C26-(C$7+F26*C$8)</f>
        <v>1.4900000205670949E-2</v>
      </c>
      <c r="K26" s="5">
        <f>+G26</f>
        <v>1.4900000205670949E-2</v>
      </c>
      <c r="O26" s="5">
        <f t="shared" ca="1" si="2"/>
        <v>-6.3700119747787942E-3</v>
      </c>
      <c r="Q26" s="29">
        <f t="shared" si="3"/>
        <v>42101.920899999997</v>
      </c>
    </row>
    <row r="27" spans="1:21" s="5" customFormat="1" ht="12.95" customHeight="1" x14ac:dyDescent="0.2">
      <c r="A27" s="36" t="s">
        <v>50</v>
      </c>
      <c r="B27" s="37" t="s">
        <v>43</v>
      </c>
      <c r="C27" s="38">
        <v>57125.42755</v>
      </c>
      <c r="D27" s="38">
        <v>2.0000000000000001E-4</v>
      </c>
      <c r="E27" s="5">
        <f t="shared" si="0"/>
        <v>3348.0087177952119</v>
      </c>
      <c r="F27" s="5">
        <f t="shared" si="1"/>
        <v>3348</v>
      </c>
      <c r="G27" s="5">
        <f>+C27-(C$7+F27*C$8)</f>
        <v>1.4550000210874714E-2</v>
      </c>
      <c r="K27" s="5">
        <f>+G27</f>
        <v>1.4550000210874714E-2</v>
      </c>
      <c r="O27" s="5">
        <f t="shared" ca="1" si="2"/>
        <v>-6.5383316388946122E-3</v>
      </c>
      <c r="Q27" s="29">
        <f t="shared" si="3"/>
        <v>42106.92755</v>
      </c>
    </row>
    <row r="28" spans="1:21" s="5" customFormat="1" ht="12.95" customHeight="1" x14ac:dyDescent="0.2">
      <c r="A28" s="7" t="s">
        <v>51</v>
      </c>
      <c r="C28" s="28">
        <v>59226.704100000003</v>
      </c>
      <c r="D28" s="28">
        <v>2.9999999999999997E-4</v>
      </c>
      <c r="E28" s="5">
        <f t="shared" si="0"/>
        <v>4607.0120431397308</v>
      </c>
      <c r="F28" s="5">
        <f t="shared" si="1"/>
        <v>4607</v>
      </c>
      <c r="G28" s="5">
        <f>+C28-(C$7+F28*C$8)</f>
        <v>2.0100000212551095E-2</v>
      </c>
      <c r="K28" s="5">
        <f>+G28</f>
        <v>2.0100000212551095E-2</v>
      </c>
      <c r="O28" s="5">
        <f t="shared" ca="1" si="2"/>
        <v>-7.7176484012834279E-2</v>
      </c>
      <c r="Q28" s="29">
        <f t="shared" si="3"/>
        <v>44208.204100000003</v>
      </c>
    </row>
    <row r="29" spans="1:21" s="5" customFormat="1" ht="12.95" customHeight="1" x14ac:dyDescent="0.2">
      <c r="A29" s="4" t="s">
        <v>52</v>
      </c>
      <c r="B29" s="39" t="s">
        <v>43</v>
      </c>
      <c r="C29" s="40">
        <v>59573.635799999996</v>
      </c>
      <c r="D29" s="41">
        <v>2.0000000000000001E-4</v>
      </c>
      <c r="E29" s="5">
        <f t="shared" ref="E29" si="4">+(C29-C$7)/C$8</f>
        <v>4814.8800479330166</v>
      </c>
      <c r="F29" s="5">
        <f t="shared" ref="F29" si="5">ROUND(2*E29,0)/2</f>
        <v>4815</v>
      </c>
      <c r="G29" s="5">
        <f>+C29-(C$7+F29*C$8)</f>
        <v>-0.20019999979558634</v>
      </c>
      <c r="O29" s="5">
        <f t="shared" ref="O29" ca="1" si="6">+C$11+C$12*$F29</f>
        <v>-8.8846647391531197E-2</v>
      </c>
      <c r="Q29" s="29">
        <f t="shared" ref="Q29" si="7">+C29-15018.5</f>
        <v>44555.135799999996</v>
      </c>
      <c r="U29" s="5">
        <f>+G29</f>
        <v>-0.20019999979558634</v>
      </c>
    </row>
    <row r="30" spans="1:21" s="5" customFormat="1" ht="12.95" customHeight="1" x14ac:dyDescent="0.2">
      <c r="C30" s="28"/>
      <c r="D30" s="28"/>
      <c r="Q30" s="29"/>
    </row>
    <row r="31" spans="1:21" s="5" customFormat="1" ht="12.95" customHeight="1" x14ac:dyDescent="0.2">
      <c r="C31" s="28"/>
      <c r="D31" s="28"/>
      <c r="Q31" s="29"/>
    </row>
    <row r="32" spans="1:21" s="5" customFormat="1" ht="12.95" customHeight="1" x14ac:dyDescent="0.2">
      <c r="C32" s="28"/>
      <c r="D32" s="28"/>
      <c r="Q32" s="29"/>
    </row>
    <row r="33" spans="3:17" s="5" customFormat="1" ht="12.95" customHeight="1" x14ac:dyDescent="0.2">
      <c r="C33" s="28"/>
      <c r="D33" s="28"/>
      <c r="Q33" s="29"/>
    </row>
    <row r="34" spans="3:17" s="5" customFormat="1" ht="12.95" customHeight="1" x14ac:dyDescent="0.2">
      <c r="C34" s="28"/>
      <c r="D34" s="28"/>
    </row>
    <row r="35" spans="3:17" s="5" customFormat="1" ht="12.95" customHeight="1" x14ac:dyDescent="0.2">
      <c r="C35" s="28"/>
      <c r="D35" s="28"/>
    </row>
    <row r="36" spans="3:17" s="5" customFormat="1" ht="12.95" customHeight="1" x14ac:dyDescent="0.2">
      <c r="C36" s="28"/>
      <c r="D36" s="28"/>
    </row>
    <row r="37" spans="3:17" s="5" customFormat="1" ht="12.95" customHeight="1" x14ac:dyDescent="0.2">
      <c r="C37" s="28"/>
      <c r="D37" s="28"/>
    </row>
    <row r="38" spans="3:17" s="5" customFormat="1" ht="12.95" customHeight="1" x14ac:dyDescent="0.2">
      <c r="C38" s="28"/>
      <c r="D38" s="28"/>
    </row>
    <row r="39" spans="3:17" s="5" customFormat="1" ht="12.95" customHeight="1" x14ac:dyDescent="0.2">
      <c r="C39" s="28"/>
      <c r="D39" s="28"/>
    </row>
    <row r="40" spans="3:17" s="5" customFormat="1" ht="12.95" customHeight="1" x14ac:dyDescent="0.2">
      <c r="C40" s="28"/>
      <c r="D40" s="28"/>
    </row>
    <row r="41" spans="3:17" s="5" customFormat="1" ht="12.95" customHeight="1" x14ac:dyDescent="0.2">
      <c r="C41" s="28"/>
      <c r="D41" s="28"/>
    </row>
    <row r="42" spans="3:17" s="5" customFormat="1" ht="12.95" customHeight="1" x14ac:dyDescent="0.2">
      <c r="C42" s="28"/>
      <c r="D42" s="28"/>
    </row>
    <row r="43" spans="3:17" s="5" customFormat="1" ht="12.95" customHeight="1" x14ac:dyDescent="0.2">
      <c r="C43" s="28"/>
      <c r="D43" s="28"/>
    </row>
    <row r="44" spans="3:17" s="5" customFormat="1" ht="12.95" customHeight="1" x14ac:dyDescent="0.2">
      <c r="C44" s="28"/>
      <c r="D44" s="28"/>
    </row>
    <row r="45" spans="3:17" s="5" customFormat="1" ht="12.95" customHeight="1" x14ac:dyDescent="0.2">
      <c r="C45" s="28"/>
      <c r="D45" s="28"/>
    </row>
    <row r="46" spans="3:17" s="5" customFormat="1" ht="12.95" customHeight="1" x14ac:dyDescent="0.2">
      <c r="C46" s="28"/>
      <c r="D46" s="28"/>
    </row>
    <row r="47" spans="3:17" s="5" customFormat="1" ht="12.95" customHeight="1" x14ac:dyDescent="0.2">
      <c r="C47" s="28"/>
      <c r="D47" s="28"/>
    </row>
    <row r="48" spans="3:17" s="5" customFormat="1" ht="12.95" customHeight="1" x14ac:dyDescent="0.2">
      <c r="C48" s="28"/>
      <c r="D48" s="28"/>
    </row>
    <row r="49" spans="3:4" s="5" customFormat="1" ht="12.95" customHeight="1" x14ac:dyDescent="0.2">
      <c r="C49" s="28"/>
      <c r="D49" s="28"/>
    </row>
    <row r="50" spans="3:4" s="5" customFormat="1" ht="12.95" customHeight="1" x14ac:dyDescent="0.2">
      <c r="C50" s="28"/>
      <c r="D50" s="28"/>
    </row>
    <row r="51" spans="3:4" s="5" customFormat="1" ht="12.95" customHeight="1" x14ac:dyDescent="0.2">
      <c r="C51" s="28"/>
      <c r="D51" s="28"/>
    </row>
    <row r="52" spans="3:4" s="5" customFormat="1" ht="12.95" customHeight="1" x14ac:dyDescent="0.2">
      <c r="C52" s="28"/>
      <c r="D52" s="28"/>
    </row>
    <row r="53" spans="3:4" s="5" customFormat="1" ht="12.95" customHeight="1" x14ac:dyDescent="0.2">
      <c r="C53" s="28"/>
      <c r="D53" s="28"/>
    </row>
    <row r="54" spans="3:4" s="5" customFormat="1" ht="12.95" customHeight="1" x14ac:dyDescent="0.2">
      <c r="C54" s="28"/>
      <c r="D54" s="28"/>
    </row>
    <row r="55" spans="3:4" s="5" customFormat="1" ht="12.95" customHeight="1" x14ac:dyDescent="0.2">
      <c r="C55" s="28"/>
      <c r="D55" s="28"/>
    </row>
    <row r="56" spans="3:4" s="5" customFormat="1" ht="12.95" customHeight="1" x14ac:dyDescent="0.2">
      <c r="C56" s="28"/>
      <c r="D56" s="28"/>
    </row>
    <row r="57" spans="3:4" s="5" customFormat="1" ht="12.95" customHeight="1" x14ac:dyDescent="0.2">
      <c r="C57" s="28"/>
      <c r="D57" s="28"/>
    </row>
    <row r="58" spans="3:4" s="5" customFormat="1" ht="12.95" customHeight="1" x14ac:dyDescent="0.2">
      <c r="C58" s="28"/>
      <c r="D58" s="28"/>
    </row>
    <row r="59" spans="3:4" s="5" customFormat="1" ht="12.95" customHeight="1" x14ac:dyDescent="0.2">
      <c r="C59" s="28"/>
      <c r="D59" s="28"/>
    </row>
    <row r="60" spans="3:4" s="5" customFormat="1" ht="12.95" customHeight="1" x14ac:dyDescent="0.2">
      <c r="C60" s="28"/>
      <c r="D60" s="28"/>
    </row>
    <row r="61" spans="3:4" s="5" customFormat="1" ht="12.95" customHeight="1" x14ac:dyDescent="0.2">
      <c r="C61" s="28"/>
      <c r="D61" s="28"/>
    </row>
    <row r="62" spans="3:4" s="5" customFormat="1" ht="12.95" customHeight="1" x14ac:dyDescent="0.2">
      <c r="C62" s="28"/>
      <c r="D62" s="28"/>
    </row>
    <row r="63" spans="3:4" s="5" customFormat="1" ht="12.95" customHeight="1" x14ac:dyDescent="0.2">
      <c r="C63" s="28"/>
      <c r="D63" s="28"/>
    </row>
    <row r="64" spans="3:4" s="5" customFormat="1" ht="12.95" customHeight="1" x14ac:dyDescent="0.2">
      <c r="C64" s="28"/>
      <c r="D64" s="28"/>
    </row>
    <row r="65" spans="3:4" s="5" customFormat="1" ht="12.95" customHeight="1" x14ac:dyDescent="0.2">
      <c r="C65" s="28"/>
      <c r="D65" s="28"/>
    </row>
    <row r="66" spans="3:4" s="5" customFormat="1" ht="12.95" customHeight="1" x14ac:dyDescent="0.2">
      <c r="C66" s="28"/>
      <c r="D66" s="28"/>
    </row>
    <row r="67" spans="3:4" s="5" customFormat="1" ht="12.95" customHeight="1" x14ac:dyDescent="0.2">
      <c r="C67" s="28"/>
      <c r="D67" s="28"/>
    </row>
    <row r="68" spans="3:4" s="5" customFormat="1" ht="12.95" customHeight="1" x14ac:dyDescent="0.2">
      <c r="C68" s="28"/>
      <c r="D68" s="28"/>
    </row>
    <row r="69" spans="3:4" s="5" customFormat="1" ht="12.95" customHeight="1" x14ac:dyDescent="0.2">
      <c r="C69" s="28"/>
      <c r="D69" s="28"/>
    </row>
    <row r="70" spans="3:4" s="5" customFormat="1" ht="12.95" customHeight="1" x14ac:dyDescent="0.2">
      <c r="C70" s="28"/>
      <c r="D70" s="28"/>
    </row>
    <row r="71" spans="3:4" s="5" customFormat="1" ht="12.95" customHeight="1" x14ac:dyDescent="0.2">
      <c r="C71" s="28"/>
      <c r="D71" s="28"/>
    </row>
    <row r="72" spans="3:4" s="5" customFormat="1" ht="12.95" customHeight="1" x14ac:dyDescent="0.2">
      <c r="C72" s="28"/>
      <c r="D72" s="28"/>
    </row>
    <row r="73" spans="3:4" s="5" customFormat="1" ht="12.95" customHeight="1" x14ac:dyDescent="0.2">
      <c r="C73" s="28"/>
      <c r="D73" s="28"/>
    </row>
    <row r="74" spans="3:4" s="5" customFormat="1" ht="12.95" customHeight="1" x14ac:dyDescent="0.2">
      <c r="C74" s="28"/>
      <c r="D74" s="28"/>
    </row>
    <row r="75" spans="3:4" s="5" customFormat="1" ht="12.95" customHeight="1" x14ac:dyDescent="0.2">
      <c r="C75" s="28"/>
      <c r="D75" s="28"/>
    </row>
    <row r="76" spans="3:4" s="5" customFormat="1" ht="12.95" customHeight="1" x14ac:dyDescent="0.2">
      <c r="C76" s="28"/>
      <c r="D76" s="28"/>
    </row>
    <row r="77" spans="3:4" s="5" customFormat="1" ht="12.95" customHeight="1" x14ac:dyDescent="0.2">
      <c r="C77" s="28"/>
      <c r="D77" s="28"/>
    </row>
    <row r="78" spans="3:4" s="5" customFormat="1" ht="12.95" customHeight="1" x14ac:dyDescent="0.2">
      <c r="C78" s="28"/>
      <c r="D78" s="28"/>
    </row>
    <row r="79" spans="3:4" s="5" customFormat="1" ht="12.95" customHeight="1" x14ac:dyDescent="0.2">
      <c r="C79" s="28"/>
      <c r="D79" s="28"/>
    </row>
    <row r="80" spans="3:4" s="5" customFormat="1" ht="12.95" customHeight="1" x14ac:dyDescent="0.2">
      <c r="C80" s="28"/>
      <c r="D80" s="28"/>
    </row>
    <row r="81" spans="3:4" s="5" customFormat="1" ht="12.95" customHeight="1" x14ac:dyDescent="0.2">
      <c r="C81" s="28"/>
      <c r="D81" s="28"/>
    </row>
    <row r="82" spans="3:4" s="5" customFormat="1" ht="12.95" customHeight="1" x14ac:dyDescent="0.2">
      <c r="C82" s="28"/>
      <c r="D82" s="28"/>
    </row>
    <row r="83" spans="3:4" s="5" customFormat="1" ht="12.95" customHeight="1" x14ac:dyDescent="0.2">
      <c r="C83" s="28"/>
      <c r="D83" s="28"/>
    </row>
    <row r="84" spans="3:4" s="5" customFormat="1" ht="12.95" customHeight="1" x14ac:dyDescent="0.2">
      <c r="C84" s="28"/>
      <c r="D84" s="28"/>
    </row>
    <row r="85" spans="3:4" s="5" customFormat="1" ht="12.95" customHeight="1" x14ac:dyDescent="0.2">
      <c r="C85" s="28"/>
      <c r="D85" s="28"/>
    </row>
    <row r="86" spans="3:4" s="5" customFormat="1" ht="12.95" customHeight="1" x14ac:dyDescent="0.2">
      <c r="C86" s="28"/>
      <c r="D86" s="28"/>
    </row>
    <row r="87" spans="3:4" s="5" customFormat="1" ht="12.95" customHeight="1" x14ac:dyDescent="0.2">
      <c r="C87" s="28"/>
      <c r="D87" s="28"/>
    </row>
    <row r="88" spans="3:4" s="5" customFormat="1" ht="12.95" customHeight="1" x14ac:dyDescent="0.2">
      <c r="C88" s="28"/>
      <c r="D88" s="28"/>
    </row>
    <row r="89" spans="3:4" s="5" customFormat="1" ht="12.95" customHeight="1" x14ac:dyDescent="0.2">
      <c r="C89" s="28"/>
      <c r="D89" s="28"/>
    </row>
    <row r="90" spans="3:4" s="5" customFormat="1" ht="12.95" customHeight="1" x14ac:dyDescent="0.2">
      <c r="C90" s="28"/>
      <c r="D90" s="28"/>
    </row>
    <row r="91" spans="3:4" s="5" customFormat="1" ht="12.95" customHeight="1" x14ac:dyDescent="0.2">
      <c r="C91" s="28"/>
      <c r="D91" s="28"/>
    </row>
    <row r="92" spans="3:4" s="5" customFormat="1" ht="12.95" customHeight="1" x14ac:dyDescent="0.2">
      <c r="C92" s="28"/>
      <c r="D92" s="28"/>
    </row>
    <row r="93" spans="3:4" s="5" customFormat="1" ht="12.95" customHeight="1" x14ac:dyDescent="0.2">
      <c r="C93" s="28"/>
      <c r="D93" s="28"/>
    </row>
    <row r="94" spans="3:4" s="5" customFormat="1" ht="12.95" customHeight="1" x14ac:dyDescent="0.2">
      <c r="C94" s="28"/>
      <c r="D94" s="28"/>
    </row>
    <row r="95" spans="3:4" s="5" customFormat="1" ht="12.95" customHeight="1" x14ac:dyDescent="0.2">
      <c r="C95" s="28"/>
      <c r="D95" s="28"/>
    </row>
    <row r="96" spans="3:4" s="5" customFormat="1" ht="12.95" customHeight="1" x14ac:dyDescent="0.2">
      <c r="C96" s="28"/>
      <c r="D96" s="28"/>
    </row>
    <row r="97" spans="3:4" s="5" customFormat="1" ht="12.95" customHeight="1" x14ac:dyDescent="0.2">
      <c r="C97" s="28"/>
      <c r="D97" s="28"/>
    </row>
    <row r="98" spans="3:4" s="5" customFormat="1" ht="12.95" customHeight="1" x14ac:dyDescent="0.2">
      <c r="C98" s="28"/>
      <c r="D98" s="28"/>
    </row>
    <row r="99" spans="3:4" s="5" customFormat="1" ht="12.95" customHeight="1" x14ac:dyDescent="0.2">
      <c r="C99" s="28"/>
      <c r="D99" s="28"/>
    </row>
    <row r="100" spans="3:4" s="5" customFormat="1" ht="12.95" customHeight="1" x14ac:dyDescent="0.2">
      <c r="C100" s="28"/>
      <c r="D100" s="28"/>
    </row>
    <row r="101" spans="3:4" s="5" customFormat="1" ht="12.95" customHeight="1" x14ac:dyDescent="0.2">
      <c r="C101" s="28"/>
      <c r="D101" s="28"/>
    </row>
    <row r="102" spans="3:4" s="5" customFormat="1" ht="12.95" customHeight="1" x14ac:dyDescent="0.2">
      <c r="C102" s="28"/>
      <c r="D102" s="28"/>
    </row>
    <row r="103" spans="3:4" s="5" customFormat="1" ht="12.95" customHeight="1" x14ac:dyDescent="0.2">
      <c r="C103" s="28"/>
      <c r="D103" s="28"/>
    </row>
    <row r="104" spans="3:4" s="5" customFormat="1" ht="12.95" customHeight="1" x14ac:dyDescent="0.2">
      <c r="C104" s="28"/>
      <c r="D104" s="28"/>
    </row>
    <row r="105" spans="3:4" s="5" customFormat="1" ht="12.95" customHeight="1" x14ac:dyDescent="0.2">
      <c r="C105" s="28"/>
      <c r="D105" s="28"/>
    </row>
    <row r="106" spans="3:4" s="5" customFormat="1" ht="12.95" customHeight="1" x14ac:dyDescent="0.2">
      <c r="C106" s="28"/>
      <c r="D106" s="28"/>
    </row>
    <row r="107" spans="3:4" s="5" customFormat="1" ht="12.95" customHeight="1" x14ac:dyDescent="0.2">
      <c r="C107" s="28"/>
      <c r="D107" s="28"/>
    </row>
    <row r="108" spans="3:4" s="5" customFormat="1" ht="12.95" customHeight="1" x14ac:dyDescent="0.2">
      <c r="C108" s="28"/>
      <c r="D108" s="28"/>
    </row>
    <row r="109" spans="3:4" s="5" customFormat="1" ht="12.95" customHeight="1" x14ac:dyDescent="0.2">
      <c r="C109" s="28"/>
      <c r="D109" s="28"/>
    </row>
    <row r="110" spans="3:4" s="5" customFormat="1" ht="12.95" customHeight="1" x14ac:dyDescent="0.2">
      <c r="C110" s="28"/>
      <c r="D110" s="28"/>
    </row>
    <row r="111" spans="3:4" s="5" customFormat="1" ht="12.95" customHeight="1" x14ac:dyDescent="0.2">
      <c r="C111" s="28"/>
      <c r="D111" s="28"/>
    </row>
    <row r="112" spans="3:4" s="5" customFormat="1" ht="12.95" customHeight="1" x14ac:dyDescent="0.2">
      <c r="C112" s="28"/>
      <c r="D112" s="28"/>
    </row>
    <row r="113" spans="3:4" s="5" customFormat="1" ht="12.95" customHeight="1" x14ac:dyDescent="0.2">
      <c r="C113" s="28"/>
      <c r="D113" s="28"/>
    </row>
    <row r="114" spans="3:4" s="5" customFormat="1" ht="12.95" customHeight="1" x14ac:dyDescent="0.2">
      <c r="C114" s="28"/>
      <c r="D114" s="28"/>
    </row>
    <row r="115" spans="3:4" s="5" customFormat="1" ht="12.95" customHeight="1" x14ac:dyDescent="0.2">
      <c r="C115" s="28"/>
      <c r="D115" s="28"/>
    </row>
    <row r="116" spans="3:4" s="5" customFormat="1" ht="12.95" customHeight="1" x14ac:dyDescent="0.2">
      <c r="C116" s="28"/>
      <c r="D116" s="28"/>
    </row>
    <row r="117" spans="3:4" s="5" customFormat="1" ht="12.95" customHeight="1" x14ac:dyDescent="0.2">
      <c r="C117" s="28"/>
      <c r="D117" s="28"/>
    </row>
    <row r="118" spans="3:4" s="5" customFormat="1" ht="12.95" customHeight="1" x14ac:dyDescent="0.2">
      <c r="C118" s="28"/>
      <c r="D118" s="28"/>
    </row>
    <row r="119" spans="3:4" s="5" customFormat="1" ht="12.95" customHeight="1" x14ac:dyDescent="0.2">
      <c r="C119" s="28"/>
      <c r="D119" s="28"/>
    </row>
    <row r="120" spans="3:4" s="5" customFormat="1" ht="12.95" customHeight="1" x14ac:dyDescent="0.2">
      <c r="C120" s="28"/>
      <c r="D120" s="28"/>
    </row>
    <row r="121" spans="3:4" s="5" customFormat="1" ht="12.95" customHeight="1" x14ac:dyDescent="0.2">
      <c r="C121" s="28"/>
      <c r="D121" s="28"/>
    </row>
    <row r="122" spans="3:4" s="5" customFormat="1" ht="12.95" customHeight="1" x14ac:dyDescent="0.2">
      <c r="C122" s="28"/>
      <c r="D122" s="28"/>
    </row>
    <row r="123" spans="3:4" s="5" customFormat="1" ht="12.95" customHeight="1" x14ac:dyDescent="0.2">
      <c r="C123" s="28"/>
      <c r="D123" s="28"/>
    </row>
    <row r="124" spans="3:4" s="5" customFormat="1" ht="12.95" customHeight="1" x14ac:dyDescent="0.2">
      <c r="C124" s="28"/>
      <c r="D124" s="28"/>
    </row>
    <row r="125" spans="3:4" s="5" customFormat="1" ht="12.95" customHeight="1" x14ac:dyDescent="0.2">
      <c r="C125" s="28"/>
      <c r="D125" s="28"/>
    </row>
    <row r="126" spans="3:4" s="5" customFormat="1" ht="12.95" customHeight="1" x14ac:dyDescent="0.2">
      <c r="C126" s="28"/>
      <c r="D126" s="28"/>
    </row>
    <row r="127" spans="3:4" s="5" customFormat="1" ht="12.95" customHeight="1" x14ac:dyDescent="0.2">
      <c r="C127" s="28"/>
      <c r="D127" s="28"/>
    </row>
    <row r="128" spans="3:4" s="5" customFormat="1" ht="12.95" customHeight="1" x14ac:dyDescent="0.2">
      <c r="C128" s="28"/>
      <c r="D128" s="28"/>
    </row>
    <row r="129" spans="3:4" s="5" customFormat="1" ht="12.95" customHeight="1" x14ac:dyDescent="0.2">
      <c r="C129" s="28"/>
      <c r="D129" s="28"/>
    </row>
    <row r="130" spans="3:4" s="5" customFormat="1" ht="12.95" customHeight="1" x14ac:dyDescent="0.2">
      <c r="C130" s="28"/>
      <c r="D130" s="28"/>
    </row>
    <row r="131" spans="3:4" s="5" customFormat="1" ht="12.95" customHeight="1" x14ac:dyDescent="0.2">
      <c r="C131" s="28"/>
      <c r="D131" s="28"/>
    </row>
    <row r="132" spans="3:4" s="5" customFormat="1" ht="12.95" customHeight="1" x14ac:dyDescent="0.2">
      <c r="C132" s="28"/>
      <c r="D132" s="28"/>
    </row>
    <row r="133" spans="3:4" s="5" customFormat="1" ht="12.95" customHeight="1" x14ac:dyDescent="0.2">
      <c r="C133" s="28"/>
      <c r="D133" s="28"/>
    </row>
    <row r="134" spans="3:4" s="5" customFormat="1" ht="12.95" customHeight="1" x14ac:dyDescent="0.2">
      <c r="C134" s="28"/>
      <c r="D134" s="28"/>
    </row>
    <row r="135" spans="3:4" s="5" customFormat="1" ht="12.95" customHeight="1" x14ac:dyDescent="0.2">
      <c r="C135" s="28"/>
      <c r="D135" s="28"/>
    </row>
    <row r="136" spans="3:4" s="5" customFormat="1" ht="12.95" customHeight="1" x14ac:dyDescent="0.2">
      <c r="C136" s="28"/>
      <c r="D136" s="28"/>
    </row>
    <row r="137" spans="3:4" s="5" customFormat="1" ht="12.95" customHeight="1" x14ac:dyDescent="0.2">
      <c r="C137" s="28"/>
      <c r="D137" s="28"/>
    </row>
    <row r="138" spans="3:4" s="5" customFormat="1" ht="12.95" customHeight="1" x14ac:dyDescent="0.2">
      <c r="C138" s="28"/>
      <c r="D138" s="28"/>
    </row>
    <row r="139" spans="3:4" s="5" customFormat="1" ht="12.95" customHeight="1" x14ac:dyDescent="0.2">
      <c r="C139" s="28"/>
      <c r="D139" s="28"/>
    </row>
    <row r="140" spans="3:4" s="5" customFormat="1" ht="12.95" customHeight="1" x14ac:dyDescent="0.2">
      <c r="C140" s="28"/>
      <c r="D140" s="28"/>
    </row>
    <row r="141" spans="3:4" s="5" customFormat="1" ht="12.95" customHeight="1" x14ac:dyDescent="0.2">
      <c r="C141" s="28"/>
      <c r="D141" s="28"/>
    </row>
    <row r="142" spans="3:4" s="5" customFormat="1" ht="12.95" customHeight="1" x14ac:dyDescent="0.2">
      <c r="C142" s="28"/>
      <c r="D142" s="28"/>
    </row>
    <row r="143" spans="3:4" s="5" customFormat="1" ht="12.95" customHeight="1" x14ac:dyDescent="0.2">
      <c r="C143" s="28"/>
      <c r="D143" s="28"/>
    </row>
    <row r="144" spans="3:4" s="5" customFormat="1" ht="12.95" customHeight="1" x14ac:dyDescent="0.2">
      <c r="C144" s="28"/>
      <c r="D144" s="28"/>
    </row>
    <row r="145" spans="3:4" s="5" customFormat="1" ht="12.95" customHeight="1" x14ac:dyDescent="0.2">
      <c r="C145" s="28"/>
      <c r="D145" s="28"/>
    </row>
    <row r="146" spans="3:4" s="5" customFormat="1" ht="12.95" customHeight="1" x14ac:dyDescent="0.2">
      <c r="C146" s="28"/>
      <c r="D146" s="28"/>
    </row>
    <row r="147" spans="3:4" s="5" customFormat="1" ht="12.95" customHeight="1" x14ac:dyDescent="0.2">
      <c r="C147" s="28"/>
      <c r="D147" s="28"/>
    </row>
    <row r="148" spans="3:4" s="5" customFormat="1" ht="12.95" customHeight="1" x14ac:dyDescent="0.2">
      <c r="C148" s="28"/>
      <c r="D148" s="28"/>
    </row>
    <row r="149" spans="3:4" s="5" customFormat="1" ht="12.95" customHeight="1" x14ac:dyDescent="0.2">
      <c r="C149" s="28"/>
      <c r="D149" s="28"/>
    </row>
    <row r="150" spans="3:4" s="5" customFormat="1" ht="12.95" customHeight="1" x14ac:dyDescent="0.2">
      <c r="C150" s="28"/>
      <c r="D150" s="28"/>
    </row>
    <row r="151" spans="3:4" s="5" customFormat="1" ht="12.95" customHeight="1" x14ac:dyDescent="0.2">
      <c r="C151" s="28"/>
      <c r="D151" s="28"/>
    </row>
    <row r="152" spans="3:4" s="5" customFormat="1" ht="12.95" customHeight="1" x14ac:dyDescent="0.2">
      <c r="C152" s="28"/>
      <c r="D152" s="28"/>
    </row>
    <row r="153" spans="3:4" s="5" customFormat="1" ht="12.95" customHeight="1" x14ac:dyDescent="0.2">
      <c r="C153" s="28"/>
      <c r="D153" s="28"/>
    </row>
    <row r="154" spans="3:4" s="5" customFormat="1" ht="12.95" customHeight="1" x14ac:dyDescent="0.2">
      <c r="C154" s="28"/>
      <c r="D154" s="28"/>
    </row>
    <row r="155" spans="3:4" s="5" customFormat="1" ht="12.95" customHeight="1" x14ac:dyDescent="0.2">
      <c r="C155" s="28"/>
      <c r="D155" s="28"/>
    </row>
    <row r="156" spans="3:4" s="5" customFormat="1" ht="12.95" customHeight="1" x14ac:dyDescent="0.2">
      <c r="C156" s="28"/>
      <c r="D156" s="28"/>
    </row>
    <row r="157" spans="3:4" s="5" customFormat="1" ht="12.95" customHeight="1" x14ac:dyDescent="0.2">
      <c r="C157" s="28"/>
      <c r="D157" s="28"/>
    </row>
    <row r="158" spans="3:4" s="5" customFormat="1" ht="12.95" customHeight="1" x14ac:dyDescent="0.2">
      <c r="C158" s="28"/>
      <c r="D158" s="28"/>
    </row>
    <row r="159" spans="3:4" s="5" customFormat="1" ht="12.95" customHeight="1" x14ac:dyDescent="0.2">
      <c r="C159" s="28"/>
      <c r="D159" s="28"/>
    </row>
    <row r="160" spans="3:4" s="5" customFormat="1" ht="12.95" customHeight="1" x14ac:dyDescent="0.2">
      <c r="C160" s="28"/>
      <c r="D160" s="28"/>
    </row>
    <row r="161" spans="3:4" s="5" customFormat="1" ht="12.95" customHeight="1" x14ac:dyDescent="0.2">
      <c r="C161" s="28"/>
      <c r="D161" s="28"/>
    </row>
    <row r="162" spans="3:4" s="5" customFormat="1" ht="12.95" customHeight="1" x14ac:dyDescent="0.2">
      <c r="C162" s="28"/>
      <c r="D162" s="28"/>
    </row>
    <row r="163" spans="3:4" s="5" customFormat="1" ht="12.95" customHeight="1" x14ac:dyDescent="0.2">
      <c r="C163" s="28"/>
      <c r="D163" s="28"/>
    </row>
    <row r="164" spans="3:4" s="5" customFormat="1" ht="12.95" customHeight="1" x14ac:dyDescent="0.2">
      <c r="C164" s="28"/>
      <c r="D164" s="28"/>
    </row>
    <row r="165" spans="3:4" s="5" customFormat="1" ht="12.95" customHeight="1" x14ac:dyDescent="0.2">
      <c r="C165" s="28"/>
      <c r="D165" s="28"/>
    </row>
    <row r="166" spans="3:4" s="5" customFormat="1" ht="12.95" customHeight="1" x14ac:dyDescent="0.2">
      <c r="C166" s="28"/>
      <c r="D166" s="28"/>
    </row>
    <row r="167" spans="3:4" s="5" customFormat="1" ht="12.95" customHeight="1" x14ac:dyDescent="0.2">
      <c r="C167" s="28"/>
      <c r="D167" s="28"/>
    </row>
    <row r="168" spans="3:4" s="5" customFormat="1" ht="12.95" customHeight="1" x14ac:dyDescent="0.2">
      <c r="C168" s="28"/>
      <c r="D168" s="28"/>
    </row>
    <row r="169" spans="3:4" s="5" customFormat="1" ht="12.95" customHeight="1" x14ac:dyDescent="0.2">
      <c r="C169" s="28"/>
      <c r="D169" s="28"/>
    </row>
    <row r="170" spans="3:4" s="5" customFormat="1" ht="12.95" customHeight="1" x14ac:dyDescent="0.2">
      <c r="C170" s="28"/>
      <c r="D170" s="28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hyperlinks>
    <hyperlink ref="H254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2024-01-04T06:23:27Z</dcterms:modified>
</cp:coreProperties>
</file>