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C2AF60F-563E-4505-AE2D-C97328F35B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6" i="1" l="1"/>
  <c r="Q24" i="1"/>
  <c r="Q25" i="1"/>
  <c r="E26" i="1"/>
  <c r="F26" i="1" s="1"/>
  <c r="G26" i="1" s="1"/>
  <c r="K26" i="1" s="1"/>
  <c r="E22" i="1"/>
  <c r="F22" i="1" s="1"/>
  <c r="G22" i="1" s="1"/>
  <c r="K22" i="1" s="1"/>
  <c r="D9" i="1"/>
  <c r="C9" i="1"/>
  <c r="Q23" i="1"/>
  <c r="Q22" i="1"/>
  <c r="F16" i="1"/>
  <c r="F17" i="1" s="1"/>
  <c r="C17" i="1"/>
  <c r="Q21" i="1"/>
  <c r="E25" i="1"/>
  <c r="F25" i="1" s="1"/>
  <c r="G25" i="1" s="1"/>
  <c r="K25" i="1" s="1"/>
  <c r="E24" i="1"/>
  <c r="F24" i="1" s="1"/>
  <c r="G24" i="1" s="1"/>
  <c r="K24" i="1" s="1"/>
  <c r="E21" i="1" l="1"/>
  <c r="F21" i="1" s="1"/>
  <c r="G21" i="1" s="1"/>
  <c r="I21" i="1" s="1"/>
  <c r="E23" i="1"/>
  <c r="F23" i="1" s="1"/>
  <c r="G23" i="1" s="1"/>
  <c r="C11" i="1"/>
  <c r="C12" i="1"/>
  <c r="O22" i="1" l="1"/>
  <c r="O26" i="1"/>
  <c r="O21" i="1"/>
  <c r="O23" i="1"/>
  <c r="O25" i="1"/>
  <c r="C15" i="1"/>
  <c r="F18" i="1" s="1"/>
  <c r="O24" i="1"/>
  <c r="C16" i="1"/>
  <c r="D18" i="1" s="1"/>
  <c r="K23" i="1"/>
  <c r="F19" i="1" l="1"/>
  <c r="C18" i="1"/>
</calcChain>
</file>

<file path=xl/sharedStrings.xml><?xml version="1.0" encoding="utf-8"?>
<sst xmlns="http://schemas.openxmlformats.org/spreadsheetml/2006/main" count="61" uniqueCount="52">
  <si>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</si>
  <si>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</si>
  <si>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</si>
  <si>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</si>
  <si>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</si>
  <si>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</si>
  <si>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</si>
  <si>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</si>
  <si>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</si>
  <si>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</si>
  <si>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</si>
  <si>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</si>
  <si>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</si>
  <si>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</si>
  <si>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</si>
  <si>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</si>
  <si>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</si>
  <si>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</si>
  <si>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</si>
  <si>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</si>
  <si>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</si>
  <si>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</si>
  <si>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</si>
  <si>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</si>
  <si>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</si>
  <si>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</si>
  <si>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</si>
  <si>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</si>
  <si>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</si>
  <si>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</si>
  <si>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</si>
  <si>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</si>
  <si>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</si>
  <si>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</si>
  <si>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</si>
  <si>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</si>
  <si>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</si>
  <si>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</si>
  <si>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</si>
  <si>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</si>
  <si>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</si>
  <si>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</si>
  <si>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V0456 Cam</t>
  </si>
  <si>
    <t>2013a</t>
  </si>
  <si>
    <t>G4105-0131</t>
  </si>
  <si>
    <t>EW</t>
  </si>
  <si>
    <t>V0456 Cam / GSC 4105-0131</t>
  </si>
  <si>
    <t>GCVS</t>
  </si>
  <si>
    <t>OEJV 0168</t>
  </si>
  <si>
    <t>I</t>
  </si>
  <si>
    <t>OEJV 0211</t>
  </si>
  <si>
    <t>RHN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</si>
</sst>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7" fillId="0" borderId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6" fillId="24" borderId="5" xfId="0" applyFont="1" applyFill="1" applyBorder="1">
      <alignment vertical="top"/>
    </xf>
    <xf numFmtId="0" fontId="19" fillId="0" borderId="5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7" fillId="24" borderId="5" xfId="0" applyFont="1" applyFill="1" applyBorder="1">
      <alignment vertical="top"/>
    </xf>
    <xf numFmtId="0" fontId="18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0" fillId="26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19" fillId="0" borderId="0" xfId="41" applyFont="1" applyAlignment="1">
      <alignment vertical="center"/>
    </xf>
    <xf numFmtId="0" fontId="19" fillId="0" borderId="0" xfId="41" applyFont="1" applyAlignment="1">
      <alignment horizontal="center" vertical="center"/>
    </xf>
    <xf numFmtId="0" fontId="19" fillId="0" borderId="0" xfId="41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V456 Cam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E3-4B30-A207-494F8C1742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-0.2099000000016531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E3-4B30-A207-494F8C1742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E3-4B30-A207-494F8C1742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-7.8650000003108289E-2</c:v>
                </c:pt>
                <c:pt idx="2">
                  <c:v>-5.8799999998882413E-2</c:v>
                </c:pt>
                <c:pt idx="3">
                  <c:v>-4.814000018814113E-2</c:v>
                </c:pt>
                <c:pt idx="4">
                  <c:v>-4.5679999828280415E-2</c:v>
                </c:pt>
                <c:pt idx="5">
                  <c:v>1.1000000013154931E-3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E3-4B30-A207-494F8C1742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E3-4B30-A207-494F8C1742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E3-4B30-A207-494F8C1742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E3-4B30-A207-494F8C1742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-0.21704105269816526</c:v>
                </c:pt>
                <c:pt idx="1">
                  <c:v>-7.8466274239564149E-2</c:v>
                </c:pt>
                <c:pt idx="2">
                  <c:v>-5.8051417223880297E-2</c:v>
                </c:pt>
                <c:pt idx="3">
                  <c:v>-4.8939060256901895E-2</c:v>
                </c:pt>
                <c:pt idx="4">
                  <c:v>-4.6079391569880029E-2</c:v>
                </c:pt>
                <c:pt idx="5">
                  <c:v>1.3661432731295331E-3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E3-4B30-A207-494F8C17424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E3-4B30-A207-494F8C174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517800"/>
        <c:axId val="1"/>
      </c:scatterChart>
      <c:valAx>
        <c:axId val="606517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517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6C62F7-E49A-B980-4B4B-301ED6AC4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46</v>
      </c>
      <c r="F1" s="4" t="s">
        <v>42</v>
      </c>
      <c r="G1" s="3" t="s">
        <v>43</v>
      </c>
      <c r="H1" s="5"/>
      <c r="I1" s="6" t="s">
        <v>44</v>
      </c>
      <c r="J1" s="7" t="s">
        <v>42</v>
      </c>
      <c r="K1" s="8">
        <v>6.4752000000000001</v>
      </c>
      <c r="L1" s="9">
        <v>64.114499999999992</v>
      </c>
      <c r="M1" s="10">
        <v>51527.718000000001</v>
      </c>
      <c r="N1" s="10">
        <v>0.41980000000000001</v>
      </c>
      <c r="O1" s="11" t="s">
        <v>45</v>
      </c>
    </row>
    <row r="2" spans="1:15" s="12" customFormat="1" ht="12.95" customHeight="1">
      <c r="A2" s="12" t="s">
        <v>24</v>
      </c>
      <c r="B2" s="12" t="s">
        <v>45</v>
      </c>
      <c r="C2" s="13"/>
      <c r="D2" s="14"/>
    </row>
    <row r="3" spans="1:15" s="12" customFormat="1" ht="12.95" customHeight="1" thickBot="1"/>
    <row r="4" spans="1:15" s="12" customFormat="1" ht="12.95" customHeight="1" thickTop="1" thickBot="1">
      <c r="A4" s="15" t="s">
        <v>1</v>
      </c>
      <c r="C4" s="16">
        <v>51527.718000000001</v>
      </c>
      <c r="D4" s="17">
        <v>0.41980000000000001</v>
      </c>
    </row>
    <row r="5" spans="1:15" s="12" customFormat="1" ht="12.95" customHeight="1" thickTop="1">
      <c r="A5" s="18" t="s">
        <v>29</v>
      </c>
      <c r="C5" s="19">
        <v>-9.5</v>
      </c>
      <c r="D5" s="12" t="s">
        <v>30</v>
      </c>
    </row>
    <row r="6" spans="1:15" s="12" customFormat="1" ht="12.95" customHeight="1">
      <c r="A6" s="15" t="s">
        <v>2</v>
      </c>
    </row>
    <row r="7" spans="1:15" s="12" customFormat="1" ht="12.95" customHeight="1">
      <c r="A7" s="12" t="s">
        <v>3</v>
      </c>
      <c r="C7" s="20">
        <v>51527.718000000001</v>
      </c>
      <c r="D7" s="21" t="s">
        <v>47</v>
      </c>
    </row>
    <row r="8" spans="1:15" s="12" customFormat="1" ht="12.95" customHeight="1">
      <c r="A8" s="12" t="s">
        <v>4</v>
      </c>
      <c r="C8" s="20">
        <v>0.41980000000000001</v>
      </c>
      <c r="D8" s="21" t="s">
        <v>47</v>
      </c>
    </row>
    <row r="9" spans="1:15" s="12" customFormat="1" ht="12.95" customHeight="1">
      <c r="A9" s="22" t="s">
        <v>33</v>
      </c>
      <c r="B9" s="23">
        <v>22</v>
      </c>
      <c r="C9" s="24" t="str">
        <f>"F"&amp;B9</f>
        <v>F22</v>
      </c>
      <c r="D9" s="25" t="str">
        <f>"G"&amp;B9</f>
        <v>G22</v>
      </c>
    </row>
    <row r="10" spans="1:15" s="12" customFormat="1" ht="12.95" customHeight="1" thickBot="1">
      <c r="C10" s="26" t="s">
        <v>20</v>
      </c>
      <c r="D10" s="26" t="s">
        <v>21</v>
      </c>
    </row>
    <row r="11" spans="1:15" s="12" customFormat="1" ht="12.95" customHeight="1">
      <c r="A11" s="12" t="s">
        <v>16</v>
      </c>
      <c r="C11" s="25">
        <f ca="1">INTERCEPT(INDIRECT($D$9):G991,INDIRECT($C$9):F991)</f>
        <v>-0.21704672664397284</v>
      </c>
      <c r="D11" s="14"/>
    </row>
    <row r="12" spans="1:15" s="12" customFormat="1" ht="12.95" customHeight="1">
      <c r="A12" s="12" t="s">
        <v>17</v>
      </c>
      <c r="C12" s="25">
        <f ca="1">SLOPE(INDIRECT($D$9):G991,INDIRECT($C$9):F991)</f>
        <v>1.1347891615166123E-5</v>
      </c>
      <c r="D12" s="14"/>
    </row>
    <row r="13" spans="1:15" s="12" customFormat="1" ht="12.95" customHeight="1">
      <c r="A13" s="12" t="s">
        <v>19</v>
      </c>
      <c r="C13" s="14" t="s">
        <v>14</v>
      </c>
    </row>
    <row r="14" spans="1:15" s="12" customFormat="1" ht="12.95" customHeight="1"/>
    <row r="15" spans="1:15" s="12" customFormat="1" ht="12.95" customHeight="1">
      <c r="A15" s="27" t="s">
        <v>18</v>
      </c>
      <c r="C15" s="28">
        <f ca="1">(C7+C11)+(C8+C12)*INT(MAX(F21:F3532))</f>
        <v>59607.609966143275</v>
      </c>
      <c r="E15" s="29" t="s">
        <v>35</v>
      </c>
      <c r="F15" s="30">
        <v>1</v>
      </c>
    </row>
    <row r="16" spans="1:15" s="12" customFormat="1" ht="12.95" customHeight="1">
      <c r="A16" s="15" t="s">
        <v>5</v>
      </c>
      <c r="C16" s="31">
        <f ca="1">+C8+C12</f>
        <v>0.41981134789161517</v>
      </c>
      <c r="E16" s="29" t="s">
        <v>31</v>
      </c>
      <c r="F16" s="31">
        <f ca="1">NOW()+15018.5+$C$5/24</f>
        <v>60313.807677199075</v>
      </c>
    </row>
    <row r="17" spans="1:21" s="12" customFormat="1" ht="12.95" customHeight="1" thickBot="1">
      <c r="A17" s="29" t="s">
        <v>28</v>
      </c>
      <c r="C17" s="12">
        <f>COUNT(C21:C2190)</f>
        <v>6</v>
      </c>
      <c r="E17" s="29" t="s">
        <v>36</v>
      </c>
      <c r="F17" s="32">
        <f ca="1">ROUND(2*(F16-$C$7)/$C$8,0)/2+F15</f>
        <v>20930</v>
      </c>
    </row>
    <row r="18" spans="1:21" s="12" customFormat="1" ht="12.95" customHeight="1" thickTop="1" thickBot="1">
      <c r="A18" s="15" t="s">
        <v>6</v>
      </c>
      <c r="C18" s="33">
        <f ca="1">+C15</f>
        <v>59607.609966143275</v>
      </c>
      <c r="D18" s="34">
        <f ca="1">+C16</f>
        <v>0.41981134789161517</v>
      </c>
      <c r="E18" s="29" t="s">
        <v>37</v>
      </c>
      <c r="F18" s="25">
        <f ca="1">ROUND(2*(F16-$C$15)/$C$16,0)/2+F15</f>
        <v>1683</v>
      </c>
    </row>
    <row r="19" spans="1:21" s="12" customFormat="1" ht="12.95" customHeight="1" thickTop="1">
      <c r="E19" s="29" t="s">
        <v>32</v>
      </c>
      <c r="F19" s="35">
        <f ca="1">+$C$15+$C$16*F18-15018.5-$C$5/24</f>
        <v>45296.048297978195</v>
      </c>
    </row>
    <row r="20" spans="1:21" s="12" customFormat="1" ht="12.95" customHeight="1" thickBot="1">
      <c r="A20" s="26" t="s">
        <v>7</v>
      </c>
      <c r="B20" s="26" t="s">
        <v>8</v>
      </c>
      <c r="C20" s="26" t="s">
        <v>9</v>
      </c>
      <c r="D20" s="26" t="s">
        <v>13</v>
      </c>
      <c r="E20" s="26" t="s">
        <v>10</v>
      </c>
      <c r="F20" s="26" t="s">
        <v>11</v>
      </c>
      <c r="G20" s="26" t="s">
        <v>12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25</v>
      </c>
      <c r="M20" s="36" t="s">
        <v>26</v>
      </c>
      <c r="N20" s="36" t="s">
        <v>27</v>
      </c>
      <c r="O20" s="36" t="s">
        <v>23</v>
      </c>
      <c r="P20" s="37" t="s">
        <v>22</v>
      </c>
      <c r="Q20" s="26" t="s">
        <v>15</v>
      </c>
      <c r="U20" s="38" t="s">
        <v>34</v>
      </c>
    </row>
    <row r="21" spans="1:21" s="12" customFormat="1" ht="12.95" customHeight="1">
      <c r="A21" s="12" t="s">
        <v>47</v>
      </c>
      <c r="C21" s="20">
        <v>51527.718000000001</v>
      </c>
      <c r="D21" s="20" t="s">
        <v>14</v>
      </c>
      <c r="E21" s="12">
        <f t="shared" ref="E21:E26" si="0">+(C21-C$7)/C$8</f>
        <v>0</v>
      </c>
      <c r="F21" s="39">
        <f>ROUND(2*E21,0)/2+0.5</f>
        <v>0.5</v>
      </c>
      <c r="G21" s="12">
        <f t="shared" ref="G21:G26" si="1">+C21-(C$7+F21*C$8)</f>
        <v>-0.2099000000016531</v>
      </c>
      <c r="I21" s="12">
        <f>+G21</f>
        <v>-0.2099000000016531</v>
      </c>
      <c r="O21" s="12">
        <f t="shared" ref="O21:O26" ca="1" si="2">+C$11+C$12*$F21</f>
        <v>-0.21704105269816526</v>
      </c>
      <c r="Q21" s="40">
        <f t="shared" ref="Q21:Q26" si="3">+C21-15018.5</f>
        <v>36509.218000000001</v>
      </c>
    </row>
    <row r="22" spans="1:21" s="12" customFormat="1" ht="12.95" customHeight="1">
      <c r="A22" s="41" t="s">
        <v>48</v>
      </c>
      <c r="B22" s="42" t="s">
        <v>49</v>
      </c>
      <c r="C22" s="43">
        <v>56654.236949999999</v>
      </c>
      <c r="D22" s="41">
        <v>5.0000000000000001E-4</v>
      </c>
      <c r="E22" s="12">
        <f t="shared" si="0"/>
        <v>12211.812648880414</v>
      </c>
      <c r="F22" s="12">
        <f>ROUND(2*E22,0)/2</f>
        <v>12212</v>
      </c>
      <c r="G22" s="12">
        <f t="shared" si="1"/>
        <v>-7.8650000003108289E-2</v>
      </c>
      <c r="K22" s="12">
        <f>+G22</f>
        <v>-7.8650000003108289E-2</v>
      </c>
      <c r="O22" s="12">
        <f t="shared" ca="1" si="2"/>
        <v>-7.8466274239564149E-2</v>
      </c>
      <c r="Q22" s="40">
        <f t="shared" si="3"/>
        <v>41635.736949999999</v>
      </c>
    </row>
    <row r="23" spans="1:21" s="12" customFormat="1" ht="12.95" customHeight="1">
      <c r="A23" s="44" t="s">
        <v>0</v>
      </c>
      <c r="B23" s="45" t="s">
        <v>49</v>
      </c>
      <c r="C23" s="46">
        <v>57409.476999999999</v>
      </c>
      <c r="D23" s="46">
        <v>5.9999999999999995E-4</v>
      </c>
      <c r="E23" s="12">
        <f t="shared" si="0"/>
        <v>14010.859933301568</v>
      </c>
      <c r="F23" s="12">
        <f>ROUND(2*E23,0)/2</f>
        <v>14011</v>
      </c>
      <c r="G23" s="12">
        <f t="shared" si="1"/>
        <v>-5.8799999998882413E-2</v>
      </c>
      <c r="K23" s="12">
        <f>+G23</f>
        <v>-5.8799999998882413E-2</v>
      </c>
      <c r="O23" s="12">
        <f t="shared" ca="1" si="2"/>
        <v>-5.8051417223880297E-2</v>
      </c>
      <c r="Q23" s="40">
        <f t="shared" si="3"/>
        <v>42390.976999999999</v>
      </c>
    </row>
    <row r="24" spans="1:21" s="12" customFormat="1" ht="12.95" customHeight="1">
      <c r="A24" s="47" t="s">
        <v>50</v>
      </c>
      <c r="B24" s="48" t="s">
        <v>49</v>
      </c>
      <c r="C24" s="49">
        <v>57746.587059999816</v>
      </c>
      <c r="D24" s="49">
        <v>5.0000000000000001E-4</v>
      </c>
      <c r="E24" s="12">
        <f t="shared" si="0"/>
        <v>14813.885326345438</v>
      </c>
      <c r="F24" s="12">
        <f>ROUND(2*E24,0)/2</f>
        <v>14814</v>
      </c>
      <c r="G24" s="12">
        <f t="shared" si="1"/>
        <v>-4.814000018814113E-2</v>
      </c>
      <c r="K24" s="12">
        <f>+G24</f>
        <v>-4.814000018814113E-2</v>
      </c>
      <c r="O24" s="12">
        <f t="shared" ca="1" si="2"/>
        <v>-4.8939060256901895E-2</v>
      </c>
      <c r="Q24" s="40">
        <f t="shared" si="3"/>
        <v>42728.087059999816</v>
      </c>
    </row>
    <row r="25" spans="1:21" s="12" customFormat="1" ht="12.95" customHeight="1">
      <c r="A25" s="47" t="s">
        <v>50</v>
      </c>
      <c r="B25" s="48" t="s">
        <v>49</v>
      </c>
      <c r="C25" s="49">
        <v>57852.379120000172</v>
      </c>
      <c r="D25" s="49">
        <v>5.9999999999999995E-4</v>
      </c>
      <c r="E25" s="12">
        <f t="shared" si="0"/>
        <v>15065.891186279589</v>
      </c>
      <c r="F25" s="12">
        <f>ROUND(2*E25,0)/2</f>
        <v>15066</v>
      </c>
      <c r="G25" s="12">
        <f t="shared" si="1"/>
        <v>-4.5679999828280415E-2</v>
      </c>
      <c r="K25" s="12">
        <f>+G25</f>
        <v>-4.5679999828280415E-2</v>
      </c>
      <c r="O25" s="12">
        <f t="shared" ca="1" si="2"/>
        <v>-4.6079391569880029E-2</v>
      </c>
      <c r="Q25" s="40">
        <f t="shared" si="3"/>
        <v>42833.879120000172</v>
      </c>
    </row>
    <row r="26" spans="1:21" s="12" customFormat="1" ht="12.95" customHeight="1">
      <c r="A26" s="15" t="s">
        <v>51</v>
      </c>
      <c r="C26" s="20">
        <v>59607.609700000001</v>
      </c>
      <c r="D26" s="20">
        <v>2.0000000000000001E-4</v>
      </c>
      <c r="E26" s="12">
        <f t="shared" si="0"/>
        <v>19247.002620295378</v>
      </c>
      <c r="F26" s="12">
        <f>ROUND(2*E26,0)/2</f>
        <v>19247</v>
      </c>
      <c r="G26" s="12">
        <f t="shared" si="1"/>
        <v>1.1000000013154931E-3</v>
      </c>
      <c r="K26" s="12">
        <f>+G26</f>
        <v>1.1000000013154931E-3</v>
      </c>
      <c r="O26" s="12">
        <f t="shared" ca="1" si="2"/>
        <v>1.3661432731295331E-3</v>
      </c>
      <c r="Q26" s="40">
        <f t="shared" si="3"/>
        <v>44589.109700000001</v>
      </c>
    </row>
    <row r="27" spans="1:21" s="12" customFormat="1" ht="12.95" customHeight="1">
      <c r="C27" s="20"/>
      <c r="D27" s="20"/>
      <c r="Q27" s="40"/>
    </row>
    <row r="28" spans="1:21" s="12" customFormat="1" ht="12.95" customHeight="1">
      <c r="C28" s="20"/>
      <c r="D28" s="20"/>
      <c r="Q28" s="40"/>
    </row>
    <row r="29" spans="1:21" s="12" customFormat="1" ht="12.95" customHeight="1">
      <c r="C29" s="20"/>
      <c r="D29" s="20"/>
      <c r="Q29" s="40"/>
    </row>
    <row r="30" spans="1:21" s="12" customFormat="1" ht="12.95" customHeight="1">
      <c r="C30" s="20"/>
      <c r="D30" s="20"/>
      <c r="Q30" s="40"/>
    </row>
    <row r="31" spans="1:21" s="12" customFormat="1" ht="12.95" customHeight="1">
      <c r="C31" s="20"/>
      <c r="D31" s="20"/>
      <c r="Q31" s="40"/>
    </row>
    <row r="32" spans="1:21" s="12" customFormat="1" ht="12.95" customHeight="1">
      <c r="C32" s="20"/>
      <c r="D32" s="20"/>
      <c r="Q32" s="40"/>
    </row>
    <row r="33" spans="3:4" s="12" customFormat="1" ht="12.95" customHeight="1">
      <c r="C33" s="20"/>
      <c r="D33" s="20"/>
    </row>
    <row r="34" spans="3:4" s="12" customFormat="1" ht="12.95" customHeight="1">
      <c r="C34" s="20"/>
      <c r="D34" s="20"/>
    </row>
    <row r="35" spans="3:4" s="12" customFormat="1" ht="12.95" customHeight="1">
      <c r="C35" s="20"/>
      <c r="D35" s="20"/>
    </row>
    <row r="36" spans="3:4" s="12" customFormat="1" ht="12.95" customHeight="1">
      <c r="C36" s="20"/>
      <c r="D36" s="20"/>
    </row>
    <row r="37" spans="3:4" s="12" customFormat="1" ht="12.95" customHeight="1">
      <c r="C37" s="20"/>
      <c r="D37" s="20"/>
    </row>
    <row r="38" spans="3:4" s="12" customFormat="1" ht="12.95" customHeight="1">
      <c r="C38" s="20"/>
      <c r="D38" s="20"/>
    </row>
    <row r="39" spans="3:4" s="12" customFormat="1" ht="12.95" customHeight="1">
      <c r="C39" s="20"/>
      <c r="D39" s="20"/>
    </row>
    <row r="40" spans="3:4" s="12" customFormat="1" ht="12.95" customHeight="1">
      <c r="C40" s="20"/>
      <c r="D40" s="20"/>
    </row>
    <row r="41" spans="3:4" s="12" customFormat="1" ht="12.95" customHeight="1">
      <c r="C41" s="20"/>
      <c r="D41" s="20"/>
    </row>
    <row r="42" spans="3:4" s="12" customFormat="1" ht="12.95" customHeight="1">
      <c r="C42" s="20"/>
      <c r="D42" s="20"/>
    </row>
    <row r="43" spans="3:4" s="12" customFormat="1" ht="12.95" customHeight="1">
      <c r="C43" s="20"/>
      <c r="D43" s="20"/>
    </row>
    <row r="44" spans="3:4" s="12" customFormat="1" ht="12.95" customHeight="1">
      <c r="C44" s="20"/>
      <c r="D44" s="20"/>
    </row>
    <row r="45" spans="3:4" s="12" customFormat="1" ht="12.95" customHeight="1">
      <c r="C45" s="20"/>
      <c r="D45" s="20"/>
    </row>
    <row r="46" spans="3:4" s="12" customFormat="1" ht="12.95" customHeight="1">
      <c r="C46" s="20"/>
      <c r="D46" s="20"/>
    </row>
    <row r="47" spans="3:4" s="12" customFormat="1" ht="12.95" customHeight="1">
      <c r="C47" s="20"/>
      <c r="D47" s="20"/>
    </row>
    <row r="48" spans="3:4" s="12" customFormat="1" ht="12.95" customHeight="1">
      <c r="C48" s="20"/>
      <c r="D48" s="20"/>
    </row>
    <row r="49" spans="3:4" s="12" customFormat="1" ht="12.95" customHeight="1">
      <c r="C49" s="20"/>
      <c r="D49" s="20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</sheetData>
  <protectedRanges>
    <protectedRange sqref="A24:D25" name="Range1"/>
  </protectedRanges>
  <phoneticPr fontId="8" type="noConversion"/>
  <hyperlinks>
    <hyperlink ref="H64615" r:id="rId1" display="http://vsolj.cetus-net.org/bulletin.html" xr:uid="{00000000-0004-0000-0000-000000000000}"/>
    <hyperlink ref="H64608" r:id="rId2" display="https://www.aavso.org/ejaavso" xr:uid="{00000000-0004-0000-0000-000001000000}"/>
    <hyperlink ref="AP1466" r:id="rId3" display="http://cdsbib.u-strasbg.fr/cgi-bin/cdsbib?1990RMxAA..21..381G" xr:uid="{00000000-0004-0000-0000-000002000000}"/>
    <hyperlink ref="AP1463" r:id="rId4" display="http://cdsbib.u-strasbg.fr/cgi-bin/cdsbib?1990RMxAA..21..381G" xr:uid="{00000000-0004-0000-0000-000003000000}"/>
    <hyperlink ref="AP1465" r:id="rId5" display="http://cdsbib.u-strasbg.fr/cgi-bin/cdsbib?1990RMxAA..21..381G" xr:uid="{00000000-0004-0000-0000-000004000000}"/>
    <hyperlink ref="AP1441" r:id="rId6" display="http://cdsbib.u-strasbg.fr/cgi-bin/cdsbib?1990RMxAA..21..381G" xr:uid="{00000000-0004-0000-0000-000005000000}"/>
    <hyperlink ref="I64615" r:id="rId7" display="http://vsolj.cetus-net.org/bulletin.html" xr:uid="{00000000-0004-0000-0000-000006000000}"/>
    <hyperlink ref="AQ1602" r:id="rId8" display="http://cdsbib.u-strasbg.fr/cgi-bin/cdsbib?1990RMxAA..21..381G" xr:uid="{00000000-0004-0000-0000-000007000000}"/>
    <hyperlink ref="AQ3246" r:id="rId9" display="http://cdsbib.u-strasbg.fr/cgi-bin/cdsbib?1990RMxAA..21..381G" xr:uid="{00000000-0004-0000-0000-000008000000}"/>
    <hyperlink ref="AQ1603" r:id="rId10" display="http://cdsbib.u-strasbg.fr/cgi-bin/cdsbib?1990RMxAA..21..381G" xr:uid="{00000000-0004-0000-0000-000009000000}"/>
    <hyperlink ref="H64612" r:id="rId11" display="https://www.aavso.org/ejaavso" xr:uid="{00000000-0004-0000-0000-00000A000000}"/>
    <hyperlink ref="H2453" r:id="rId12" display="http://vsolj.cetus-net.org/bulletin.html" xr:uid="{00000000-0004-0000-0000-00000B000000}"/>
    <hyperlink ref="AP5691" r:id="rId13" display="http://cdsbib.u-strasbg.fr/cgi-bin/cdsbib?1990RMxAA..21..381G" xr:uid="{00000000-0004-0000-0000-00000C000000}"/>
    <hyperlink ref="AP5694" r:id="rId14" display="http://cdsbib.u-strasbg.fr/cgi-bin/cdsbib?1990RMxAA..21..381G" xr:uid="{00000000-0004-0000-0000-00000D000000}"/>
    <hyperlink ref="AP5692" r:id="rId15" display="http://cdsbib.u-strasbg.fr/cgi-bin/cdsbib?1990RMxAA..21..381G" xr:uid="{00000000-0004-0000-0000-00000E000000}"/>
    <hyperlink ref="AP5670" r:id="rId16" display="http://cdsbib.u-strasbg.fr/cgi-bin/cdsbib?1990RMxAA..21..381G" xr:uid="{00000000-0004-0000-0000-00000F000000}"/>
    <hyperlink ref="I2453" r:id="rId17" display="http://vsolj.cetus-net.org/bulletin.html" xr:uid="{00000000-0004-0000-0000-000010000000}"/>
    <hyperlink ref="AQ5804" r:id="rId18" display="http://cdsbib.u-strasbg.fr/cgi-bin/cdsbib?1990RMxAA..21..381G" xr:uid="{00000000-0004-0000-0000-000011000000}"/>
    <hyperlink ref="AQ356" r:id="rId19" display="http://cdsbib.u-strasbg.fr/cgi-bin/cdsbib?1990RMxAA..21..381G" xr:uid="{00000000-0004-0000-0000-000012000000}"/>
    <hyperlink ref="AQ5805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2024-01-04T06:23:03Z</dcterms:modified>
</cp:coreProperties>
</file>