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31169BD-0A08-421C-B753-40FC166F3B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K31" i="1" s="1"/>
  <c r="Q31" i="1"/>
  <c r="E28" i="1"/>
  <c r="F28" i="1"/>
  <c r="G28" i="1"/>
  <c r="K28" i="1"/>
  <c r="E21" i="1"/>
  <c r="F21" i="1"/>
  <c r="G21" i="1"/>
  <c r="J21" i="1"/>
  <c r="E23" i="1"/>
  <c r="F23" i="1"/>
  <c r="G23" i="1"/>
  <c r="J23" i="1"/>
  <c r="E24" i="1"/>
  <c r="F24" i="1"/>
  <c r="G24" i="1"/>
  <c r="J24" i="1"/>
  <c r="E25" i="1"/>
  <c r="F25" i="1"/>
  <c r="G25" i="1"/>
  <c r="J25" i="1"/>
  <c r="E26" i="1"/>
  <c r="F26" i="1"/>
  <c r="G26" i="1"/>
  <c r="J26" i="1"/>
  <c r="E27" i="1"/>
  <c r="F27" i="1"/>
  <c r="G27" i="1"/>
  <c r="K27" i="1"/>
  <c r="E29" i="1"/>
  <c r="F29" i="1"/>
  <c r="G29" i="1"/>
  <c r="K29" i="1"/>
  <c r="E30" i="1"/>
  <c r="F30" i="1"/>
  <c r="G30" i="1"/>
  <c r="K30" i="1"/>
  <c r="Q28" i="1"/>
  <c r="Q30" i="1"/>
  <c r="D9" i="1"/>
  <c r="C9" i="1"/>
  <c r="C22" i="1"/>
  <c r="Q29" i="1"/>
  <c r="Q27" i="1"/>
  <c r="Q24" i="1"/>
  <c r="Q25" i="1"/>
  <c r="Q26" i="1"/>
  <c r="Q21" i="1"/>
  <c r="Q23" i="1"/>
  <c r="A22" i="1"/>
  <c r="F16" i="1"/>
  <c r="C17" i="1"/>
  <c r="Q22" i="1"/>
  <c r="E22" i="1"/>
  <c r="F22" i="1"/>
  <c r="G22" i="1"/>
  <c r="J22" i="1"/>
  <c r="C12" i="1"/>
  <c r="C11" i="1"/>
  <c r="O31" i="1" l="1"/>
  <c r="C16" i="1"/>
  <c r="D18" i="1" s="1"/>
  <c r="O25" i="1"/>
  <c r="O29" i="1"/>
  <c r="O22" i="1"/>
  <c r="C15" i="1"/>
  <c r="O30" i="1"/>
  <c r="O24" i="1"/>
  <c r="O23" i="1"/>
  <c r="O28" i="1"/>
  <c r="O27" i="1"/>
  <c r="O26" i="1"/>
  <c r="O21" i="1"/>
  <c r="F17" i="1"/>
  <c r="F18" i="1" l="1"/>
  <c r="F19" i="1" s="1"/>
  <c r="C18" i="1"/>
</calcChain>
</file>

<file path=xl/sharedStrings.xml><?xml version="1.0" encoding="utf-8"?>
<sst xmlns="http://schemas.openxmlformats.org/spreadsheetml/2006/main" count="71" uniqueCount="56">
  <si>
    <t>VSB-063</t>
  </si>
  <si>
    <t>V</t>
  </si>
  <si>
    <t>IBVS 6244</t>
  </si>
  <si>
    <t>PE</t>
  </si>
  <si>
    <t>IBVS 6196</t>
  </si>
  <si>
    <t>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</si>
  <si>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</si>
  <si>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</si>
  <si>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</si>
  <si>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</si>
  <si>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</si>
  <si>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</si>
  <si>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</si>
  <si>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</si>
  <si>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</si>
  <si>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</si>
  <si>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</si>
  <si>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</si>
  <si>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</si>
  <si>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</si>
  <si>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</si>
  <si>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</si>
  <si>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</si>
  <si>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</si>
  <si>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</si>
  <si>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</si>
  <si>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</si>
  <si>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</si>
  <si>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</si>
  <si>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</si>
  <si>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</si>
  <si>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</si>
  <si>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</si>
  <si>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</si>
  <si>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</si>
  <si>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</si>
  <si>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</si>
  <si>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</si>
  <si>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</si>
  <si>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</si>
  <si>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</si>
  <si>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</si>
  <si>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</si>
  <si>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</si>
  <si>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</si>
  <si>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</si>
  <si>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V0489 Cam</t>
  </si>
  <si>
    <t>IBVS 6048</t>
  </si>
  <si>
    <t>II</t>
  </si>
  <si>
    <t>V0489 Cam / GSC 4527-0161</t>
  </si>
  <si>
    <t>EA/RS:</t>
  </si>
  <si>
    <t>IBVS 5570</t>
  </si>
  <si>
    <t>IBVS 6118</t>
  </si>
  <si>
    <t>G4527-0161</t>
  </si>
  <si>
    <t>vis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</si>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</sst>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6" fillId="0" borderId="0" xfId="41" applyFont="1" applyAlignment="1">
      <alignment wrapText="1"/>
    </xf>
    <xf numFmtId="0" fontId="16" fillId="0" borderId="0" xfId="41" applyFont="1" applyAlignment="1">
      <alignment horizontal="center" wrapText="1"/>
    </xf>
    <xf numFmtId="0" fontId="16" fillId="0" borderId="0" xfId="41" applyFont="1" applyAlignment="1">
      <alignment horizontal="left" wrapText="1"/>
    </xf>
    <xf numFmtId="0" fontId="5" fillId="0" borderId="0" xfId="42" applyFont="1"/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2" fillId="0" borderId="0" xfId="42" applyFont="1" applyAlignment="1">
      <alignment horizontal="left"/>
    </xf>
    <xf numFmtId="0" fontId="32" fillId="0" borderId="0" xfId="42" applyFont="1" applyAlignment="1">
      <alignment horizontal="center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165" fontId="33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V0489 Cam - O-C Diagr.</a:t>
            </a:r>
          </a:p>
        </c:rich>
      </c:tx>
      <c:layout>
        <c:manualLayout>
          <c:xMode val="edge"/>
          <c:yMode val="edge"/>
          <c:x val="0.3741307371349095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0959666203059"/>
          <c:y val="0.14035127795846455"/>
          <c:w val="0.8261474269819193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2.8E-3</c:v>
                  </c:pt>
                  <c:pt idx="1">
                    <c:v>0</c:v>
                  </c:pt>
                  <c:pt idx="2">
                    <c:v>2.0999999999999999E-3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1.6999999999999999E-3</c:v>
                  </c:pt>
                  <c:pt idx="7">
                    <c:v>0</c:v>
                  </c:pt>
                  <c:pt idx="8">
                    <c:v>8.0000000000000004E-4</c:v>
                  </c:pt>
                  <c:pt idx="9">
                    <c:v>1E-4</c:v>
                  </c:pt>
                  <c:pt idx="10">
                    <c:v>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2.8E-3</c:v>
                  </c:pt>
                  <c:pt idx="1">
                    <c:v>0</c:v>
                  </c:pt>
                  <c:pt idx="2">
                    <c:v>2.0999999999999999E-3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1.6999999999999999E-3</c:v>
                  </c:pt>
                  <c:pt idx="7">
                    <c:v>0</c:v>
                  </c:pt>
                  <c:pt idx="8">
                    <c:v>8.0000000000000004E-4</c:v>
                  </c:pt>
                  <c:pt idx="9">
                    <c:v>1E-4</c:v>
                  </c:pt>
                  <c:pt idx="10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-51.5</c:v>
                </c:pt>
                <c:pt idx="1">
                  <c:v>0</c:v>
                </c:pt>
                <c:pt idx="2">
                  <c:v>0.5</c:v>
                </c:pt>
                <c:pt idx="3">
                  <c:v>586</c:v>
                </c:pt>
                <c:pt idx="4">
                  <c:v>1052</c:v>
                </c:pt>
                <c:pt idx="5">
                  <c:v>1052.5</c:v>
                </c:pt>
                <c:pt idx="6">
                  <c:v>2056</c:v>
                </c:pt>
                <c:pt idx="7">
                  <c:v>2257</c:v>
                </c:pt>
                <c:pt idx="8">
                  <c:v>2278.5</c:v>
                </c:pt>
                <c:pt idx="9">
                  <c:v>2964.5</c:v>
                </c:pt>
                <c:pt idx="10">
                  <c:v>5318.5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71-4093-BA6C-7024A567E83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2.8E-3</c:v>
                  </c:pt>
                  <c:pt idx="1">
                    <c:v>0</c:v>
                  </c:pt>
                  <c:pt idx="2">
                    <c:v>2.0999999999999999E-3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1.6999999999999999E-3</c:v>
                  </c:pt>
                  <c:pt idx="7">
                    <c:v>0</c:v>
                  </c:pt>
                  <c:pt idx="8">
                    <c:v>8.0000000000000004E-4</c:v>
                  </c:pt>
                  <c:pt idx="9">
                    <c:v>1E-4</c:v>
                  </c:pt>
                  <c:pt idx="10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2.8E-3</c:v>
                  </c:pt>
                  <c:pt idx="1">
                    <c:v>0</c:v>
                  </c:pt>
                  <c:pt idx="2">
                    <c:v>2.0999999999999999E-3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1.6999999999999999E-3</c:v>
                  </c:pt>
                  <c:pt idx="7">
                    <c:v>0</c:v>
                  </c:pt>
                  <c:pt idx="8">
                    <c:v>8.0000000000000004E-4</c:v>
                  </c:pt>
                  <c:pt idx="9">
                    <c:v>1E-4</c:v>
                  </c:pt>
                  <c:pt idx="10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-51.5</c:v>
                </c:pt>
                <c:pt idx="1">
                  <c:v>0</c:v>
                </c:pt>
                <c:pt idx="2">
                  <c:v>0.5</c:v>
                </c:pt>
                <c:pt idx="3">
                  <c:v>586</c:v>
                </c:pt>
                <c:pt idx="4">
                  <c:v>1052</c:v>
                </c:pt>
                <c:pt idx="5">
                  <c:v>1052.5</c:v>
                </c:pt>
                <c:pt idx="6">
                  <c:v>2056</c:v>
                </c:pt>
                <c:pt idx="7">
                  <c:v>2257</c:v>
                </c:pt>
                <c:pt idx="8">
                  <c:v>2278.5</c:v>
                </c:pt>
                <c:pt idx="9">
                  <c:v>2964.5</c:v>
                </c:pt>
                <c:pt idx="10">
                  <c:v>5318.5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71-4093-BA6C-7024A567E83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2.8E-3</c:v>
                  </c:pt>
                  <c:pt idx="1">
                    <c:v>0</c:v>
                  </c:pt>
                  <c:pt idx="2">
                    <c:v>2.0999999999999999E-3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1.6999999999999999E-3</c:v>
                  </c:pt>
                  <c:pt idx="7">
                    <c:v>0</c:v>
                  </c:pt>
                  <c:pt idx="8">
                    <c:v>8.0000000000000004E-4</c:v>
                  </c:pt>
                  <c:pt idx="9">
                    <c:v>1E-4</c:v>
                  </c:pt>
                  <c:pt idx="10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2.8E-3</c:v>
                  </c:pt>
                  <c:pt idx="1">
                    <c:v>0</c:v>
                  </c:pt>
                  <c:pt idx="2">
                    <c:v>2.0999999999999999E-3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1.6999999999999999E-3</c:v>
                  </c:pt>
                  <c:pt idx="7">
                    <c:v>0</c:v>
                  </c:pt>
                  <c:pt idx="8">
                    <c:v>8.0000000000000004E-4</c:v>
                  </c:pt>
                  <c:pt idx="9">
                    <c:v>1E-4</c:v>
                  </c:pt>
                  <c:pt idx="10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-51.5</c:v>
                </c:pt>
                <c:pt idx="1">
                  <c:v>0</c:v>
                </c:pt>
                <c:pt idx="2">
                  <c:v>0.5</c:v>
                </c:pt>
                <c:pt idx="3">
                  <c:v>586</c:v>
                </c:pt>
                <c:pt idx="4">
                  <c:v>1052</c:v>
                </c:pt>
                <c:pt idx="5">
                  <c:v>1052.5</c:v>
                </c:pt>
                <c:pt idx="6">
                  <c:v>2056</c:v>
                </c:pt>
                <c:pt idx="7">
                  <c:v>2257</c:v>
                </c:pt>
                <c:pt idx="8">
                  <c:v>2278.5</c:v>
                </c:pt>
                <c:pt idx="9">
                  <c:v>2964.5</c:v>
                </c:pt>
                <c:pt idx="10">
                  <c:v>5318.5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-1.4789589622523636E-3</c:v>
                </c:pt>
                <c:pt idx="1">
                  <c:v>0</c:v>
                </c:pt>
                <c:pt idx="2">
                  <c:v>1.4683123372378759E-3</c:v>
                </c:pt>
                <c:pt idx="3">
                  <c:v>7.3015305024455301E-3</c:v>
                </c:pt>
                <c:pt idx="4">
                  <c:v>1.4621307898778468E-2</c:v>
                </c:pt>
                <c:pt idx="5">
                  <c:v>1.2547723970783409E-2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71-4093-BA6C-7024A567E83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2.8E-3</c:v>
                  </c:pt>
                  <c:pt idx="1">
                    <c:v>0</c:v>
                  </c:pt>
                  <c:pt idx="2">
                    <c:v>2.0999999999999999E-3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1.6999999999999999E-3</c:v>
                  </c:pt>
                  <c:pt idx="7">
                    <c:v>0</c:v>
                  </c:pt>
                  <c:pt idx="8">
                    <c:v>8.0000000000000004E-4</c:v>
                  </c:pt>
                  <c:pt idx="9">
                    <c:v>1E-4</c:v>
                  </c:pt>
                  <c:pt idx="10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2.8E-3</c:v>
                  </c:pt>
                  <c:pt idx="1">
                    <c:v>0</c:v>
                  </c:pt>
                  <c:pt idx="2">
                    <c:v>2.0999999999999999E-3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1.6999999999999999E-3</c:v>
                  </c:pt>
                  <c:pt idx="7">
                    <c:v>0</c:v>
                  </c:pt>
                  <c:pt idx="8">
                    <c:v>8.0000000000000004E-4</c:v>
                  </c:pt>
                  <c:pt idx="9">
                    <c:v>1E-4</c:v>
                  </c:pt>
                  <c:pt idx="10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-51.5</c:v>
                </c:pt>
                <c:pt idx="1">
                  <c:v>0</c:v>
                </c:pt>
                <c:pt idx="2">
                  <c:v>0.5</c:v>
                </c:pt>
                <c:pt idx="3">
                  <c:v>586</c:v>
                </c:pt>
                <c:pt idx="4">
                  <c:v>1052</c:v>
                </c:pt>
                <c:pt idx="5">
                  <c:v>1052.5</c:v>
                </c:pt>
                <c:pt idx="6">
                  <c:v>2056</c:v>
                </c:pt>
                <c:pt idx="7">
                  <c:v>2257</c:v>
                </c:pt>
                <c:pt idx="8">
                  <c:v>2278.5</c:v>
                </c:pt>
                <c:pt idx="9">
                  <c:v>2964.5</c:v>
                </c:pt>
                <c:pt idx="10">
                  <c:v>5318.5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6">
                  <c:v>2.3464776793844067E-2</c:v>
                </c:pt>
                <c:pt idx="7">
                  <c:v>2.6284036997822113E-2</c:v>
                </c:pt>
                <c:pt idx="8">
                  <c:v>2.5519928014546167E-2</c:v>
                </c:pt>
                <c:pt idx="9">
                  <c:v>3.6962776292057242E-2</c:v>
                </c:pt>
                <c:pt idx="10">
                  <c:v>5.9329634641471785E-2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71-4093-BA6C-7024A567E83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2.8E-3</c:v>
                  </c:pt>
                  <c:pt idx="1">
                    <c:v>0</c:v>
                  </c:pt>
                  <c:pt idx="2">
                    <c:v>2.0999999999999999E-3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1.6999999999999999E-3</c:v>
                  </c:pt>
                  <c:pt idx="7">
                    <c:v>0</c:v>
                  </c:pt>
                  <c:pt idx="8">
                    <c:v>8.0000000000000004E-4</c:v>
                  </c:pt>
                  <c:pt idx="9">
                    <c:v>1E-4</c:v>
                  </c:pt>
                  <c:pt idx="10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2.8E-3</c:v>
                  </c:pt>
                  <c:pt idx="1">
                    <c:v>0</c:v>
                  </c:pt>
                  <c:pt idx="2">
                    <c:v>2.0999999999999999E-3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1.6999999999999999E-3</c:v>
                  </c:pt>
                  <c:pt idx="7">
                    <c:v>0</c:v>
                  </c:pt>
                  <c:pt idx="8">
                    <c:v>8.0000000000000004E-4</c:v>
                  </c:pt>
                  <c:pt idx="9">
                    <c:v>1E-4</c:v>
                  </c:pt>
                  <c:pt idx="10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-51.5</c:v>
                </c:pt>
                <c:pt idx="1">
                  <c:v>0</c:v>
                </c:pt>
                <c:pt idx="2">
                  <c:v>0.5</c:v>
                </c:pt>
                <c:pt idx="3">
                  <c:v>586</c:v>
                </c:pt>
                <c:pt idx="4">
                  <c:v>1052</c:v>
                </c:pt>
                <c:pt idx="5">
                  <c:v>1052.5</c:v>
                </c:pt>
                <c:pt idx="6">
                  <c:v>2056</c:v>
                </c:pt>
                <c:pt idx="7">
                  <c:v>2257</c:v>
                </c:pt>
                <c:pt idx="8">
                  <c:v>2278.5</c:v>
                </c:pt>
                <c:pt idx="9">
                  <c:v>2964.5</c:v>
                </c:pt>
                <c:pt idx="10">
                  <c:v>5318.5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71-4093-BA6C-7024A567E83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2.8E-3</c:v>
                  </c:pt>
                  <c:pt idx="1">
                    <c:v>0</c:v>
                  </c:pt>
                  <c:pt idx="2">
                    <c:v>2.0999999999999999E-3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1.6999999999999999E-3</c:v>
                  </c:pt>
                  <c:pt idx="7">
                    <c:v>0</c:v>
                  </c:pt>
                  <c:pt idx="8">
                    <c:v>8.0000000000000004E-4</c:v>
                  </c:pt>
                  <c:pt idx="9">
                    <c:v>1E-4</c:v>
                  </c:pt>
                  <c:pt idx="10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2.8E-3</c:v>
                  </c:pt>
                  <c:pt idx="1">
                    <c:v>0</c:v>
                  </c:pt>
                  <c:pt idx="2">
                    <c:v>2.0999999999999999E-3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1.6999999999999999E-3</c:v>
                  </c:pt>
                  <c:pt idx="7">
                    <c:v>0</c:v>
                  </c:pt>
                  <c:pt idx="8">
                    <c:v>8.0000000000000004E-4</c:v>
                  </c:pt>
                  <c:pt idx="9">
                    <c:v>1E-4</c:v>
                  </c:pt>
                  <c:pt idx="10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-51.5</c:v>
                </c:pt>
                <c:pt idx="1">
                  <c:v>0</c:v>
                </c:pt>
                <c:pt idx="2">
                  <c:v>0.5</c:v>
                </c:pt>
                <c:pt idx="3">
                  <c:v>586</c:v>
                </c:pt>
                <c:pt idx="4">
                  <c:v>1052</c:v>
                </c:pt>
                <c:pt idx="5">
                  <c:v>1052.5</c:v>
                </c:pt>
                <c:pt idx="6">
                  <c:v>2056</c:v>
                </c:pt>
                <c:pt idx="7">
                  <c:v>2257</c:v>
                </c:pt>
                <c:pt idx="8">
                  <c:v>2278.5</c:v>
                </c:pt>
                <c:pt idx="9">
                  <c:v>2964.5</c:v>
                </c:pt>
                <c:pt idx="10">
                  <c:v>5318.5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71-4093-BA6C-7024A567E83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2.8E-3</c:v>
                  </c:pt>
                  <c:pt idx="1">
                    <c:v>0</c:v>
                  </c:pt>
                  <c:pt idx="2">
                    <c:v>2.0999999999999999E-3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1.6999999999999999E-3</c:v>
                  </c:pt>
                  <c:pt idx="7">
                    <c:v>0</c:v>
                  </c:pt>
                  <c:pt idx="8">
                    <c:v>8.0000000000000004E-4</c:v>
                  </c:pt>
                  <c:pt idx="9">
                    <c:v>1E-4</c:v>
                  </c:pt>
                  <c:pt idx="10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2.8E-3</c:v>
                  </c:pt>
                  <c:pt idx="1">
                    <c:v>0</c:v>
                  </c:pt>
                  <c:pt idx="2">
                    <c:v>2.0999999999999999E-3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1.6999999999999999E-3</c:v>
                  </c:pt>
                  <c:pt idx="7">
                    <c:v>0</c:v>
                  </c:pt>
                  <c:pt idx="8">
                    <c:v>8.0000000000000004E-4</c:v>
                  </c:pt>
                  <c:pt idx="9">
                    <c:v>1E-4</c:v>
                  </c:pt>
                  <c:pt idx="10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-51.5</c:v>
                </c:pt>
                <c:pt idx="1">
                  <c:v>0</c:v>
                </c:pt>
                <c:pt idx="2">
                  <c:v>0.5</c:v>
                </c:pt>
                <c:pt idx="3">
                  <c:v>586</c:v>
                </c:pt>
                <c:pt idx="4">
                  <c:v>1052</c:v>
                </c:pt>
                <c:pt idx="5">
                  <c:v>1052.5</c:v>
                </c:pt>
                <c:pt idx="6">
                  <c:v>2056</c:v>
                </c:pt>
                <c:pt idx="7">
                  <c:v>2257</c:v>
                </c:pt>
                <c:pt idx="8">
                  <c:v>2278.5</c:v>
                </c:pt>
                <c:pt idx="9">
                  <c:v>2964.5</c:v>
                </c:pt>
                <c:pt idx="10">
                  <c:v>5318.5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71-4093-BA6C-7024A567E83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-51.5</c:v>
                </c:pt>
                <c:pt idx="1">
                  <c:v>0</c:v>
                </c:pt>
                <c:pt idx="2">
                  <c:v>0.5</c:v>
                </c:pt>
                <c:pt idx="3">
                  <c:v>586</c:v>
                </c:pt>
                <c:pt idx="4">
                  <c:v>1052</c:v>
                </c:pt>
                <c:pt idx="5">
                  <c:v>1052.5</c:v>
                </c:pt>
                <c:pt idx="6">
                  <c:v>2056</c:v>
                </c:pt>
                <c:pt idx="7">
                  <c:v>2257</c:v>
                </c:pt>
                <c:pt idx="8">
                  <c:v>2278.5</c:v>
                </c:pt>
                <c:pt idx="9">
                  <c:v>2964.5</c:v>
                </c:pt>
                <c:pt idx="10">
                  <c:v>5318.5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2.1884481385892247E-4</c:v>
                </c:pt>
                <c:pt idx="1">
                  <c:v>7.9881270412831412E-4</c:v>
                </c:pt>
                <c:pt idx="2">
                  <c:v>8.0444346034452179E-4</c:v>
                </c:pt>
                <c:pt idx="3">
                  <c:v>7.3980589895237215E-3</c:v>
                </c:pt>
                <c:pt idx="4">
                  <c:v>1.2645923783029285E-2</c:v>
                </c:pt>
                <c:pt idx="5">
                  <c:v>1.2651554539245493E-2</c:v>
                </c:pt>
                <c:pt idx="6">
                  <c:v>2.3952482265174317E-2</c:v>
                </c:pt>
                <c:pt idx="7">
                  <c:v>2.6216046264089805E-2</c:v>
                </c:pt>
                <c:pt idx="8">
                  <c:v>2.6458168781386737E-2</c:v>
                </c:pt>
                <c:pt idx="9">
                  <c:v>3.4183566310023679E-2</c:v>
                </c:pt>
                <c:pt idx="10">
                  <c:v>6.0693166575929464E-2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71-4093-BA6C-7024A567E83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-51.5</c:v>
                </c:pt>
                <c:pt idx="1">
                  <c:v>0</c:v>
                </c:pt>
                <c:pt idx="2">
                  <c:v>0.5</c:v>
                </c:pt>
                <c:pt idx="3">
                  <c:v>586</c:v>
                </c:pt>
                <c:pt idx="4">
                  <c:v>1052</c:v>
                </c:pt>
                <c:pt idx="5">
                  <c:v>1052.5</c:v>
                </c:pt>
                <c:pt idx="6">
                  <c:v>2056</c:v>
                </c:pt>
                <c:pt idx="7">
                  <c:v>2257</c:v>
                </c:pt>
                <c:pt idx="8">
                  <c:v>2278.5</c:v>
                </c:pt>
                <c:pt idx="9">
                  <c:v>2964.5</c:v>
                </c:pt>
                <c:pt idx="10">
                  <c:v>5318.5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871-4093-BA6C-7024A567E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932752"/>
        <c:axId val="1"/>
      </c:scatterChart>
      <c:valAx>
        <c:axId val="718932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2934631432545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932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39360222531292"/>
          <c:y val="0.92397937099967764"/>
          <c:w val="0.66063977746870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9525</xdr:rowOff>
    </xdr:from>
    <xdr:to>
      <xdr:col>18</xdr:col>
      <xdr:colOff>28575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2E955E9-A301-D64A-2723-260B553C90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49</v>
      </c>
    </row>
    <row r="2" spans="1:6" x14ac:dyDescent="0.2">
      <c r="A2" t="s">
        <v>31</v>
      </c>
      <c r="B2" t="s">
        <v>50</v>
      </c>
      <c r="C2" s="3"/>
      <c r="D2" s="3"/>
      <c r="E2" s="10" t="s">
        <v>46</v>
      </c>
      <c r="F2" t="s">
        <v>53</v>
      </c>
    </row>
    <row r="3" spans="1:6" ht="13.5" thickBot="1" x14ac:dyDescent="0.25"/>
    <row r="4" spans="1:6" ht="14.25" thickTop="1" thickBot="1" x14ac:dyDescent="0.25">
      <c r="A4" s="5" t="s">
        <v>8</v>
      </c>
      <c r="C4" s="27" t="s">
        <v>45</v>
      </c>
      <c r="D4" s="28" t="s">
        <v>45</v>
      </c>
    </row>
    <row r="5" spans="1:6" ht="13.5" thickTop="1" x14ac:dyDescent="0.2">
      <c r="A5" s="9" t="s">
        <v>36</v>
      </c>
      <c r="B5" s="10"/>
      <c r="C5" s="11">
        <v>-9.5</v>
      </c>
      <c r="D5" s="10" t="s">
        <v>37</v>
      </c>
    </row>
    <row r="6" spans="1:6" x14ac:dyDescent="0.2">
      <c r="A6" s="5" t="s">
        <v>9</v>
      </c>
    </row>
    <row r="7" spans="1:6" x14ac:dyDescent="0.2">
      <c r="A7" t="s">
        <v>10</v>
      </c>
      <c r="C7" s="46">
        <v>56002.288758103736</v>
      </c>
      <c r="D7" s="29" t="s">
        <v>51</v>
      </c>
    </row>
    <row r="8" spans="1:6" x14ac:dyDescent="0.2">
      <c r="A8" t="s">
        <v>11</v>
      </c>
      <c r="C8" s="46">
        <v>0.61974716785966477</v>
      </c>
      <c r="D8" s="29" t="s">
        <v>51</v>
      </c>
    </row>
    <row r="9" spans="1:6" x14ac:dyDescent="0.2">
      <c r="A9" s="24" t="s">
        <v>40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27</v>
      </c>
      <c r="D10" s="4" t="s">
        <v>28</v>
      </c>
      <c r="E10" s="10"/>
    </row>
    <row r="11" spans="1:6" x14ac:dyDescent="0.2">
      <c r="A11" s="10" t="s">
        <v>23</v>
      </c>
      <c r="B11" s="10"/>
      <c r="C11" s="21">
        <f ca="1">INTERCEPT(INDIRECT($D$9):G992,INDIRECT($C$9):F992)</f>
        <v>7.9881270412831412E-4</v>
      </c>
      <c r="D11" s="3"/>
      <c r="E11" s="10"/>
    </row>
    <row r="12" spans="1:6" x14ac:dyDescent="0.2">
      <c r="A12" s="10" t="s">
        <v>24</v>
      </c>
      <c r="B12" s="10"/>
      <c r="C12" s="21">
        <f ca="1">SLOPE(INDIRECT($D$9):G992,INDIRECT($C$9):F992)</f>
        <v>1.1261512432415371E-5</v>
      </c>
      <c r="D12" s="3"/>
      <c r="E12" s="10"/>
    </row>
    <row r="13" spans="1:6" x14ac:dyDescent="0.2">
      <c r="A13" s="10" t="s">
        <v>26</v>
      </c>
      <c r="B13" s="10"/>
      <c r="C13" s="3" t="s">
        <v>21</v>
      </c>
    </row>
    <row r="14" spans="1:6" x14ac:dyDescent="0.2">
      <c r="A14" s="10"/>
      <c r="B14" s="10"/>
      <c r="C14" s="10"/>
    </row>
    <row r="15" spans="1:6" x14ac:dyDescent="0.2">
      <c r="A15" s="12" t="s">
        <v>25</v>
      </c>
      <c r="B15" s="10"/>
      <c r="C15" s="13">
        <f ca="1">(C7+C11)+(C8+C12)*INT(MAX(F21:F3533))</f>
        <v>59298.164884317252</v>
      </c>
      <c r="E15" s="14" t="s">
        <v>42</v>
      </c>
      <c r="F15" s="11">
        <v>1</v>
      </c>
    </row>
    <row r="16" spans="1:6" x14ac:dyDescent="0.2">
      <c r="A16" s="16" t="s">
        <v>12</v>
      </c>
      <c r="B16" s="10"/>
      <c r="C16" s="17">
        <f ca="1">+C8+C12</f>
        <v>0.61975842937209724</v>
      </c>
      <c r="E16" s="14" t="s">
        <v>38</v>
      </c>
      <c r="F16" s="15">
        <f ca="1">NOW()+15018.5+$C$5/24</f>
        <v>60326.619602199069</v>
      </c>
    </row>
    <row r="17" spans="1:21" ht="13.5" thickBot="1" x14ac:dyDescent="0.25">
      <c r="A17" s="14" t="s">
        <v>35</v>
      </c>
      <c r="B17" s="10"/>
      <c r="C17" s="10">
        <f>COUNT(C21:C2191)</f>
        <v>11</v>
      </c>
      <c r="E17" s="14" t="s">
        <v>43</v>
      </c>
      <c r="F17" s="15">
        <f ca="1">ROUND(2*(F16-$C$7)/$C$8,0)/2+F15</f>
        <v>6978.5</v>
      </c>
    </row>
    <row r="18" spans="1:21" ht="14.25" thickTop="1" thickBot="1" x14ac:dyDescent="0.25">
      <c r="A18" s="16" t="s">
        <v>13</v>
      </c>
      <c r="B18" s="10"/>
      <c r="C18" s="19">
        <f ca="1">+C15</f>
        <v>59298.164884317252</v>
      </c>
      <c r="D18" s="20">
        <f ca="1">+C16</f>
        <v>0.61975842937209724</v>
      </c>
      <c r="E18" s="14" t="s">
        <v>44</v>
      </c>
      <c r="F18" s="23">
        <f ca="1">ROUND(2*(F16-$C$15)/$C$16,0)/2+F15</f>
        <v>1660.5</v>
      </c>
    </row>
    <row r="19" spans="1:21" ht="13.5" thickTop="1" x14ac:dyDescent="0.2">
      <c r="E19" s="14" t="s">
        <v>39</v>
      </c>
      <c r="F19" s="18">
        <f ca="1">+$C$15+$C$16*F18-15018.5-$C$5/24</f>
        <v>45309.169589622958</v>
      </c>
    </row>
    <row r="20" spans="1:21" ht="13.5" thickBot="1" x14ac:dyDescent="0.25">
      <c r="A20" s="4" t="s">
        <v>14</v>
      </c>
      <c r="B20" s="4" t="s">
        <v>15</v>
      </c>
      <c r="C20" s="4" t="s">
        <v>16</v>
      </c>
      <c r="D20" s="4" t="s">
        <v>20</v>
      </c>
      <c r="E20" s="4" t="s">
        <v>17</v>
      </c>
      <c r="F20" s="4" t="s">
        <v>18</v>
      </c>
      <c r="G20" s="4" t="s">
        <v>19</v>
      </c>
      <c r="H20" s="7" t="s">
        <v>7</v>
      </c>
      <c r="I20" s="7" t="s">
        <v>54</v>
      </c>
      <c r="J20" s="7" t="s">
        <v>3</v>
      </c>
      <c r="K20" s="7" t="s">
        <v>6</v>
      </c>
      <c r="L20" s="7" t="s">
        <v>32</v>
      </c>
      <c r="M20" s="7" t="s">
        <v>33</v>
      </c>
      <c r="N20" s="7" t="s">
        <v>34</v>
      </c>
      <c r="O20" s="7" t="s">
        <v>30</v>
      </c>
      <c r="P20" s="6" t="s">
        <v>29</v>
      </c>
      <c r="Q20" s="4" t="s">
        <v>22</v>
      </c>
      <c r="U20" s="26" t="s">
        <v>41</v>
      </c>
    </row>
    <row r="21" spans="1:21" x14ac:dyDescent="0.2">
      <c r="A21" s="30" t="s">
        <v>47</v>
      </c>
      <c r="B21" s="31" t="s">
        <v>48</v>
      </c>
      <c r="C21" s="32">
        <v>55970.370300000002</v>
      </c>
      <c r="D21" s="32">
        <v>2.8E-3</v>
      </c>
      <c r="E21">
        <f t="shared" ref="E21:E30" si="0">+(C21-C$7)/C$8</f>
        <v>-51.502386390833863</v>
      </c>
      <c r="F21">
        <f t="shared" ref="F21:F30" si="1">ROUND(2*E21,0)/2</f>
        <v>-51.5</v>
      </c>
      <c r="G21">
        <f t="shared" ref="G21:G30" si="2">+C21-(C$7+F21*C$8)</f>
        <v>-1.4789589622523636E-3</v>
      </c>
      <c r="J21">
        <f t="shared" ref="J21:J26" si="3">+G21</f>
        <v>-1.4789589622523636E-3</v>
      </c>
      <c r="O21">
        <f t="shared" ref="O21:O30" ca="1" si="4">+C$11+C$12*$F21</f>
        <v>2.1884481385892247E-4</v>
      </c>
      <c r="Q21" s="2">
        <f t="shared" ref="Q21:Q30" si="5">+C21-15018.5</f>
        <v>40951.870300000002</v>
      </c>
    </row>
    <row r="22" spans="1:21" x14ac:dyDescent="0.2">
      <c r="A22" t="str">
        <f>D8</f>
        <v>IBVS 5570</v>
      </c>
      <c r="C22" s="8">
        <f>C$7</f>
        <v>56002.288758103736</v>
      </c>
      <c r="D22" s="8" t="s">
        <v>21</v>
      </c>
      <c r="E22">
        <f t="shared" si="0"/>
        <v>0</v>
      </c>
      <c r="F22">
        <f t="shared" si="1"/>
        <v>0</v>
      </c>
      <c r="G22">
        <f t="shared" si="2"/>
        <v>0</v>
      </c>
      <c r="J22">
        <f t="shared" si="3"/>
        <v>0</v>
      </c>
      <c r="O22">
        <f t="shared" ca="1" si="4"/>
        <v>7.9881270412831412E-4</v>
      </c>
      <c r="Q22" s="2">
        <f t="shared" si="5"/>
        <v>40983.788758103736</v>
      </c>
    </row>
    <row r="23" spans="1:21" x14ac:dyDescent="0.2">
      <c r="A23" s="30" t="s">
        <v>47</v>
      </c>
      <c r="B23" s="31" t="s">
        <v>48</v>
      </c>
      <c r="C23" s="32">
        <v>56002.600100000003</v>
      </c>
      <c r="D23" s="32">
        <v>2.0999999999999999E-3</v>
      </c>
      <c r="E23">
        <f t="shared" si="0"/>
        <v>0.50236921185584138</v>
      </c>
      <c r="F23">
        <f t="shared" si="1"/>
        <v>0.5</v>
      </c>
      <c r="G23">
        <f t="shared" si="2"/>
        <v>1.4683123372378759E-3</v>
      </c>
      <c r="J23">
        <f t="shared" si="3"/>
        <v>1.4683123372378759E-3</v>
      </c>
      <c r="O23">
        <f t="shared" ca="1" si="4"/>
        <v>8.0444346034452179E-4</v>
      </c>
      <c r="Q23" s="2">
        <f t="shared" si="5"/>
        <v>40984.100100000003</v>
      </c>
    </row>
    <row r="24" spans="1:21" x14ac:dyDescent="0.2">
      <c r="A24" s="33" t="s">
        <v>52</v>
      </c>
      <c r="B24" s="34" t="s">
        <v>5</v>
      </c>
      <c r="C24" s="32">
        <v>56365.467900000003</v>
      </c>
      <c r="D24" s="35">
        <v>2.0000000000000001E-4</v>
      </c>
      <c r="E24">
        <f t="shared" si="0"/>
        <v>586.01178146651193</v>
      </c>
      <c r="F24">
        <f t="shared" si="1"/>
        <v>586</v>
      </c>
      <c r="G24">
        <f t="shared" si="2"/>
        <v>7.3015305024455301E-3</v>
      </c>
      <c r="J24">
        <f t="shared" si="3"/>
        <v>7.3015305024455301E-3</v>
      </c>
      <c r="O24">
        <f t="shared" ca="1" si="4"/>
        <v>7.3980589895237215E-3</v>
      </c>
      <c r="Q24" s="2">
        <f t="shared" si="5"/>
        <v>41346.967900000003</v>
      </c>
    </row>
    <row r="25" spans="1:21" x14ac:dyDescent="0.2">
      <c r="A25" s="33" t="s">
        <v>52</v>
      </c>
      <c r="B25" s="34" t="s">
        <v>5</v>
      </c>
      <c r="C25" s="32">
        <v>56654.277399999999</v>
      </c>
      <c r="D25" s="35">
        <v>8.9999999999999998E-4</v>
      </c>
      <c r="E25">
        <f t="shared" si="0"/>
        <v>1052.0235923754947</v>
      </c>
      <c r="F25">
        <f t="shared" si="1"/>
        <v>1052</v>
      </c>
      <c r="G25">
        <f t="shared" si="2"/>
        <v>1.4621307898778468E-2</v>
      </c>
      <c r="J25">
        <f t="shared" si="3"/>
        <v>1.4621307898778468E-2</v>
      </c>
      <c r="O25">
        <f t="shared" ca="1" si="4"/>
        <v>1.2645923783029285E-2</v>
      </c>
      <c r="Q25" s="2">
        <f t="shared" si="5"/>
        <v>41635.777399999999</v>
      </c>
    </row>
    <row r="26" spans="1:21" x14ac:dyDescent="0.2">
      <c r="A26" s="33" t="s">
        <v>52</v>
      </c>
      <c r="B26" s="34" t="s">
        <v>5</v>
      </c>
      <c r="C26" s="32">
        <v>56654.585200000001</v>
      </c>
      <c r="D26" s="35">
        <v>1E-3</v>
      </c>
      <c r="E26">
        <f t="shared" si="0"/>
        <v>1052.5202465208704</v>
      </c>
      <c r="F26">
        <f t="shared" si="1"/>
        <v>1052.5</v>
      </c>
      <c r="G26">
        <f t="shared" si="2"/>
        <v>1.2547723970783409E-2</v>
      </c>
      <c r="J26">
        <f t="shared" si="3"/>
        <v>1.2547723970783409E-2</v>
      </c>
      <c r="O26">
        <f t="shared" ca="1" si="4"/>
        <v>1.2651554539245493E-2</v>
      </c>
      <c r="Q26" s="2">
        <f t="shared" si="5"/>
        <v>41636.085200000001</v>
      </c>
    </row>
    <row r="27" spans="1:21" x14ac:dyDescent="0.2">
      <c r="A27" s="36" t="s">
        <v>4</v>
      </c>
      <c r="B27" s="37" t="s">
        <v>5</v>
      </c>
      <c r="C27" s="38">
        <v>57276.5124</v>
      </c>
      <c r="D27" s="38">
        <v>1.6999999999999999E-3</v>
      </c>
      <c r="E27">
        <f t="shared" si="0"/>
        <v>2056.0378618540108</v>
      </c>
      <c r="F27">
        <f t="shared" si="1"/>
        <v>2056</v>
      </c>
      <c r="G27">
        <f t="shared" si="2"/>
        <v>2.3464776793844067E-2</v>
      </c>
      <c r="K27">
        <f>+G27</f>
        <v>2.3464776793844067E-2</v>
      </c>
      <c r="O27">
        <f t="shared" ca="1" si="4"/>
        <v>2.3952482265174317E-2</v>
      </c>
      <c r="Q27" s="2">
        <f t="shared" si="5"/>
        <v>42258.0124</v>
      </c>
    </row>
    <row r="28" spans="1:21" x14ac:dyDescent="0.2">
      <c r="A28" s="42" t="s">
        <v>0</v>
      </c>
      <c r="B28" s="43" t="s">
        <v>5</v>
      </c>
      <c r="C28" s="42">
        <v>57401.0844</v>
      </c>
      <c r="D28" s="42" t="s">
        <v>1</v>
      </c>
      <c r="E28">
        <f t="shared" si="0"/>
        <v>2257.0424109029677</v>
      </c>
      <c r="F28">
        <f t="shared" si="1"/>
        <v>2257</v>
      </c>
      <c r="G28">
        <f t="shared" si="2"/>
        <v>2.6284036997822113E-2</v>
      </c>
      <c r="K28">
        <f>+G28</f>
        <v>2.6284036997822113E-2</v>
      </c>
      <c r="O28">
        <f t="shared" ca="1" si="4"/>
        <v>2.6216046264089805E-2</v>
      </c>
      <c r="Q28" s="2">
        <f t="shared" si="5"/>
        <v>42382.5844</v>
      </c>
    </row>
    <row r="29" spans="1:21" x14ac:dyDescent="0.2">
      <c r="A29" s="36" t="s">
        <v>4</v>
      </c>
      <c r="B29" s="37" t="s">
        <v>5</v>
      </c>
      <c r="C29" s="38">
        <v>57414.408199999998</v>
      </c>
      <c r="D29" s="38">
        <v>8.0000000000000004E-4</v>
      </c>
      <c r="E29">
        <f t="shared" si="0"/>
        <v>2278.5411779663377</v>
      </c>
      <c r="F29">
        <f t="shared" si="1"/>
        <v>2278.5</v>
      </c>
      <c r="G29">
        <f t="shared" si="2"/>
        <v>2.5519928014546167E-2</v>
      </c>
      <c r="K29">
        <f>+G29</f>
        <v>2.5519928014546167E-2</v>
      </c>
      <c r="O29">
        <f t="shared" ca="1" si="4"/>
        <v>2.6458168781386737E-2</v>
      </c>
      <c r="Q29" s="2">
        <f t="shared" si="5"/>
        <v>42395.908199999998</v>
      </c>
    </row>
    <row r="30" spans="1:21" x14ac:dyDescent="0.2">
      <c r="A30" s="39" t="s">
        <v>2</v>
      </c>
      <c r="B30" s="40" t="s">
        <v>5</v>
      </c>
      <c r="C30" s="41">
        <v>57839.566200000001</v>
      </c>
      <c r="D30" s="41">
        <v>1E-4</v>
      </c>
      <c r="E30">
        <f t="shared" si="0"/>
        <v>2964.5596417026268</v>
      </c>
      <c r="F30">
        <f t="shared" si="1"/>
        <v>2964.5</v>
      </c>
      <c r="G30">
        <f t="shared" si="2"/>
        <v>3.6962776292057242E-2</v>
      </c>
      <c r="K30">
        <f>+G30</f>
        <v>3.6962776292057242E-2</v>
      </c>
      <c r="O30">
        <f t="shared" ca="1" si="4"/>
        <v>3.4183566310023679E-2</v>
      </c>
      <c r="Q30" s="2">
        <f t="shared" si="5"/>
        <v>42821.066200000001</v>
      </c>
    </row>
    <row r="31" spans="1:21" x14ac:dyDescent="0.2">
      <c r="A31" s="44" t="s">
        <v>55</v>
      </c>
      <c r="B31" s="45" t="s">
        <v>5</v>
      </c>
      <c r="C31" s="47">
        <v>59298.473400000003</v>
      </c>
      <c r="D31" s="48">
        <v>1E-3</v>
      </c>
      <c r="E31">
        <f t="shared" ref="E31" si="6">+(C31-C$7)/C$8</f>
        <v>5318.5957319980089</v>
      </c>
      <c r="F31">
        <f t="shared" ref="F31" si="7">ROUND(2*E31,0)/2</f>
        <v>5318.5</v>
      </c>
      <c r="G31">
        <f t="shared" ref="G31" si="8">+C31-(C$7+F31*C$8)</f>
        <v>5.9329634641471785E-2</v>
      </c>
      <c r="K31">
        <f>+G31</f>
        <v>5.9329634641471785E-2</v>
      </c>
      <c r="O31">
        <f t="shared" ref="O31" ca="1" si="9">+C$11+C$12*$F31</f>
        <v>6.0693166575929464E-2</v>
      </c>
      <c r="Q31" s="2">
        <f t="shared" ref="Q31" si="10">+C31-15018.5</f>
        <v>44279.973400000003</v>
      </c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2531" r:id="rId1" display="http://vsolj.cetus-net.org/bulletin.html" xr:uid="{00000000-0004-0000-0000-000000000000}"/>
    <hyperlink ref="H64621" r:id="rId2" display="http://vsolj.cetus-net.org/bulletin.html" xr:uid="{00000000-0004-0000-0000-000001000000}"/>
    <hyperlink ref="H64614" r:id="rId3" display="https://www.aavso.org/ejaavso" xr:uid="{00000000-0004-0000-0000-000002000000}"/>
    <hyperlink ref="AP1472" r:id="rId4" display="http://cdsbib.u-strasbg.fr/cgi-bin/cdsbib?1990RMxAA..21..381G" xr:uid="{00000000-0004-0000-0000-000003000000}"/>
    <hyperlink ref="AP1469" r:id="rId5" display="http://cdsbib.u-strasbg.fr/cgi-bin/cdsbib?1990RMxAA..21..381G" xr:uid="{00000000-0004-0000-0000-000004000000}"/>
    <hyperlink ref="AP1471" r:id="rId6" display="http://cdsbib.u-strasbg.fr/cgi-bin/cdsbib?1990RMxAA..21..381G" xr:uid="{00000000-0004-0000-0000-000005000000}"/>
    <hyperlink ref="AP1447" r:id="rId7" display="http://cdsbib.u-strasbg.fr/cgi-bin/cdsbib?1990RMxAA..21..381G" xr:uid="{00000000-0004-0000-0000-000006000000}"/>
    <hyperlink ref="I64621" r:id="rId8" display="http://vsolj.cetus-net.org/bulletin.html" xr:uid="{00000000-0004-0000-0000-000007000000}"/>
    <hyperlink ref="AQ1608" r:id="rId9" display="http://cdsbib.u-strasbg.fr/cgi-bin/cdsbib?1990RMxAA..21..381G" xr:uid="{00000000-0004-0000-0000-000008000000}"/>
    <hyperlink ref="AQ3252" r:id="rId10" display="http://cdsbib.u-strasbg.fr/cgi-bin/cdsbib?1990RMxAA..21..381G" xr:uid="{00000000-0004-0000-0000-000009000000}"/>
    <hyperlink ref="AQ1609" r:id="rId11" display="http://cdsbib.u-strasbg.fr/cgi-bin/cdsbib?1990RMxAA..21..381G" xr:uid="{00000000-0004-0000-0000-00000A000000}"/>
    <hyperlink ref="H64618" r:id="rId12" display="https://www.aavso.org/ejaavso" xr:uid="{00000000-0004-0000-0000-00000B000000}"/>
    <hyperlink ref="H2459" r:id="rId13" display="http://vsolj.cetus-net.org/bulletin.html" xr:uid="{00000000-0004-0000-0000-00000C000000}"/>
    <hyperlink ref="AP5697" r:id="rId14" display="http://cdsbib.u-strasbg.fr/cgi-bin/cdsbib?1990RMxAA..21..381G" xr:uid="{00000000-0004-0000-0000-00000D000000}"/>
    <hyperlink ref="AP5700" r:id="rId15" display="http://cdsbib.u-strasbg.fr/cgi-bin/cdsbib?1990RMxAA..21..381G" xr:uid="{00000000-0004-0000-0000-00000E000000}"/>
    <hyperlink ref="AP5698" r:id="rId16" display="http://cdsbib.u-strasbg.fr/cgi-bin/cdsbib?1990RMxAA..21..381G" xr:uid="{00000000-0004-0000-0000-00000F000000}"/>
    <hyperlink ref="AP5676" r:id="rId17" display="http://cdsbib.u-strasbg.fr/cgi-bin/cdsbib?1990RMxAA..21..381G" xr:uid="{00000000-0004-0000-0000-000010000000}"/>
    <hyperlink ref="I2459" r:id="rId18" display="http://vsolj.cetus-net.org/bulletin.html" xr:uid="{00000000-0004-0000-0000-000011000000}"/>
    <hyperlink ref="AQ5810" r:id="rId19" display="http://cdsbib.u-strasbg.fr/cgi-bin/cdsbib?1990RMxAA..21..381G" xr:uid="{00000000-0004-0000-0000-000012000000}"/>
    <hyperlink ref="AQ362" r:id="rId20" display="http://cdsbib.u-strasbg.fr/cgi-bin/cdsbib?1990RMxAA..21..381G" xr:uid="{00000000-0004-0000-0000-000013000000}"/>
    <hyperlink ref="AQ5811" r:id="rId21" display="http://cdsbib.u-strasbg.fr/cgi-bin/cdsbib?1990RMxAA..21..381G" xr:uid="{00000000-0004-0000-0000-000014000000}"/>
    <hyperlink ref="H64794" r:id="rId22" display="http://vsolj.cetus-net.org/bulletin.html" xr:uid="{00000000-0004-0000-0000-000015000000}"/>
    <hyperlink ref="H64787" r:id="rId23" display="https://www.aavso.org/ejaavso" xr:uid="{00000000-0004-0000-0000-000016000000}"/>
    <hyperlink ref="I64794" r:id="rId24" display="http://vsolj.cetus-net.org/bulletin.html" xr:uid="{00000000-0004-0000-0000-000017000000}"/>
    <hyperlink ref="AQ58445" r:id="rId25" display="http://cdsbib.u-strasbg.fr/cgi-bin/cdsbib?1990RMxAA..21..381G" xr:uid="{00000000-0004-0000-0000-000018000000}"/>
    <hyperlink ref="H64791" r:id="rId26" display="https://www.aavso.org/ejaavso" xr:uid="{00000000-0004-0000-0000-000019000000}"/>
    <hyperlink ref="AP5809" r:id="rId27" display="http://cdsbib.u-strasbg.fr/cgi-bin/cdsbib?1990RMxAA..21..381G" xr:uid="{00000000-0004-0000-0000-00001A000000}"/>
    <hyperlink ref="AP5812" r:id="rId28" display="http://cdsbib.u-strasbg.fr/cgi-bin/cdsbib?1990RMxAA..21..381G" xr:uid="{00000000-0004-0000-0000-00001B000000}"/>
    <hyperlink ref="AP5810" r:id="rId29" display="http://cdsbib.u-strasbg.fr/cgi-bin/cdsbib?1990RMxAA..21..381G" xr:uid="{00000000-0004-0000-0000-00001C000000}"/>
    <hyperlink ref="AP5794" r:id="rId30" display="http://cdsbib.u-strasbg.fr/cgi-bin/cdsbib?1990RMxAA..21..381G" xr:uid="{00000000-0004-0000-0000-00001D000000}"/>
    <hyperlink ref="AQ6023" r:id="rId31" display="http://cdsbib.u-strasbg.fr/cgi-bin/cdsbib?1990RMxAA..21..381G" xr:uid="{00000000-0004-0000-0000-00001E000000}"/>
    <hyperlink ref="AQ6027" r:id="rId32" display="http://cdsbib.u-strasbg.fr/cgi-bin/cdsbib?1990RMxAA..21..381G" xr:uid="{00000000-0004-0000-0000-00001F000000}"/>
    <hyperlink ref="AQ171" r:id="rId33" display="http://cdsbib.u-strasbg.fr/cgi-bin/cdsbib?1990RMxAA..21..381G" xr:uid="{00000000-0004-0000-0000-000020000000}"/>
    <hyperlink ref="I2915" r:id="rId34" display="http://vsolj.cetus-net.org/bulletin.html" xr:uid="{00000000-0004-0000-0000-000021000000}"/>
    <hyperlink ref="H2915" r:id="rId35" display="http://vsolj.cetus-net.org/bulletin.html" xr:uid="{00000000-0004-0000-0000-000022000000}"/>
    <hyperlink ref="AQ832" r:id="rId36" display="http://cdsbib.u-strasbg.fr/cgi-bin/cdsbib?1990RMxAA..21..381G" xr:uid="{00000000-0004-0000-0000-000023000000}"/>
    <hyperlink ref="AQ831" r:id="rId37" display="http://cdsbib.u-strasbg.fr/cgi-bin/cdsbib?1990RMxAA..21..381G" xr:uid="{00000000-0004-0000-0000-000024000000}"/>
    <hyperlink ref="AP4085" r:id="rId38" display="http://cdsbib.u-strasbg.fr/cgi-bin/cdsbib?1990RMxAA..21..381G" xr:uid="{00000000-0004-0000-0000-000025000000}"/>
    <hyperlink ref="AP4103" r:id="rId39" display="http://cdsbib.u-strasbg.fr/cgi-bin/cdsbib?1990RMxAA..21..381G" xr:uid="{00000000-0004-0000-0000-000026000000}"/>
    <hyperlink ref="AP4104" r:id="rId40" display="http://cdsbib.u-strasbg.fr/cgi-bin/cdsbib?1990RMxAA..21..381G" xr:uid="{00000000-0004-0000-0000-000027000000}"/>
    <hyperlink ref="AP4100" r:id="rId41" display="http://cdsbib.u-strasbg.fr/cgi-bin/cdsbib?1990RMxAA..21..381G" xr:uid="{00000000-0004-0000-0000-000028000000}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2024-01-17T01:52:13Z</dcterms:modified>
</cp:coreProperties>
</file>