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358E169-6BF9-43DE-893B-16D79173C2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1" i="1"/>
  <c r="F21" i="1"/>
  <c r="G21" i="1"/>
  <c r="I21" i="1"/>
  <c r="Q22" i="1"/>
  <c r="Q23" i="1"/>
  <c r="Q24" i="1"/>
  <c r="D9" i="1"/>
  <c r="E9" i="1"/>
  <c r="F16" i="1"/>
  <c r="F17" i="1" s="1"/>
  <c r="C17" i="1"/>
  <c r="Q21" i="1"/>
  <c r="C11" i="1"/>
  <c r="C12" i="1"/>
  <c r="C16" i="1" l="1"/>
  <c r="D18" i="1" s="1"/>
  <c r="O21" i="1"/>
  <c r="O23" i="1"/>
  <c r="C15" i="1"/>
  <c r="F18" i="1" s="1"/>
  <c r="O22" i="1"/>
  <c r="O24" i="1"/>
  <c r="F19" i="1" l="1"/>
  <c r="C18" i="1"/>
</calcChain>
</file>

<file path=xl/sharedStrings.xml><?xml version="1.0" encoding="utf-8"?>
<sst xmlns="http://schemas.openxmlformats.org/spreadsheetml/2006/main" count="58" uniqueCount="53">
  <si>
    <t>IBVS 5992</t>
  </si>
  <si>
    <t>I</t>
  </si>
  <si>
    <t>II?</t>
  </si>
  <si>
    <t>IBVS 6048</t>
  </si>
  <si>
    <t>IBVS 6029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</si>
  <si>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</si>
  <si>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</si>
  <si>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</si>
  <si>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</si>
  <si>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</si>
  <si>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</si>
  <si>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</si>
  <si>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</si>
  <si>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</si>
  <si>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</si>
  <si>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</si>
  <si>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</si>
  <si>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</si>
  <si>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</si>
  <si>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</si>
  <si>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</si>
  <si>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</si>
  <si>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</si>
  <si>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</si>
  <si>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</si>
  <si>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</si>
  <si>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</si>
  <si>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</si>
  <si>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</si>
  <si>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</si>
  <si>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</si>
  <si>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</si>
  <si>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</si>
  <si>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</si>
  <si>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</si>
  <si>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</si>
  <si>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</si>
  <si>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</si>
  <si>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</si>
  <si>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</si>
  <si>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</si>
  <si>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</si>
  <si>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</si>
  <si>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</si>
  <si>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</si>
  <si>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</si>
  <si>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V0496 Cam</t>
  </si>
  <si>
    <t>G4546-1600</t>
  </si>
  <si>
    <t>EW</t>
  </si>
  <si>
    <t>pr_0</t>
  </si>
  <si>
    <t>~</t>
  </si>
  <si>
    <t>V0496 Cam / GSC 4546-1600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</si>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</sst>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V0496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69-431C-BD8C-3C438F3AEF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-8.271499999682419E-2</c:v>
                </c:pt>
                <c:pt idx="2">
                  <c:v>-8.2900000001245644E-2</c:v>
                </c:pt>
                <c:pt idx="3">
                  <c:v>-7.9160000001138542E-2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69-431C-BD8C-3C438F3AEF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69-431C-BD8C-3C438F3AEF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69-431C-BD8C-3C438F3AEF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69-431C-BD8C-3C438F3AEF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69-431C-BD8C-3C438F3AEF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69-431C-BD8C-3C438F3AEF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-5.1393989678007179E-4</c:v>
                </c:pt>
                <c:pt idx="1">
                  <c:v>-7.6803165718332442E-2</c:v>
                </c:pt>
                <c:pt idx="2">
                  <c:v>-8.3327554671456389E-2</c:v>
                </c:pt>
                <c:pt idx="3">
                  <c:v>-8.4130339712639474E-2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69-431C-BD8C-3C438F3AEF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10833.5</c:v>
                </c:pt>
                <c:pt idx="2">
                  <c:v>11760</c:v>
                </c:pt>
                <c:pt idx="3">
                  <c:v>11874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69-431C-BD8C-3C438F3A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619888"/>
        <c:axId val="1"/>
      </c:scatterChart>
      <c:valAx>
        <c:axId val="63861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619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86BCAD-BB77-2D22-54D9-8B2940DD8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8" t="s">
        <v>46</v>
      </c>
      <c r="G1" s="31">
        <v>2012</v>
      </c>
      <c r="H1" s="32"/>
      <c r="I1" s="39" t="s">
        <v>47</v>
      </c>
      <c r="J1" s="38" t="s">
        <v>46</v>
      </c>
      <c r="K1" s="40">
        <v>8.1952369999999988</v>
      </c>
      <c r="L1" s="34">
        <v>81.094630000000009</v>
      </c>
      <c r="M1" s="35">
        <v>56043.45472966029</v>
      </c>
      <c r="N1" s="35">
        <v>0.39288295802596335</v>
      </c>
      <c r="O1" s="33" t="s">
        <v>48</v>
      </c>
      <c r="P1" s="41">
        <v>13.95</v>
      </c>
      <c r="Q1" s="41">
        <v>14.4</v>
      </c>
      <c r="R1" s="42" t="s">
        <v>49</v>
      </c>
      <c r="S1" s="43" t="s">
        <v>50</v>
      </c>
    </row>
    <row r="2" spans="1:19" x14ac:dyDescent="0.2">
      <c r="A2" t="s">
        <v>28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5</v>
      </c>
      <c r="C4" s="27">
        <v>51378.362999999998</v>
      </c>
      <c r="D4" s="28">
        <v>0.39289000000000002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48">
        <v>51378.362999999998</v>
      </c>
      <c r="D7" s="29" t="s">
        <v>52</v>
      </c>
    </row>
    <row r="8" spans="1:19" x14ac:dyDescent="0.2">
      <c r="A8" t="s">
        <v>8</v>
      </c>
      <c r="C8" s="48">
        <v>0.39289000000000002</v>
      </c>
      <c r="D8" s="29" t="e">
        <v>#N/A</v>
      </c>
    </row>
    <row r="9" spans="1:19" x14ac:dyDescent="0.2">
      <c r="A9" s="24" t="s">
        <v>37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INTERCEPT(INDIRECT($E$9):G992,INDIRECT($D$9):F992)</f>
        <v>-5.1393989678007179E-4</v>
      </c>
      <c r="D11" s="3"/>
      <c r="E11" s="10"/>
    </row>
    <row r="12" spans="1:19" x14ac:dyDescent="0.2">
      <c r="A12" s="10" t="s">
        <v>21</v>
      </c>
      <c r="B12" s="10"/>
      <c r="C12" s="21">
        <f ca="1">SLOPE(INDIRECT($E$9):G992,INDIRECT($D$9):F992)</f>
        <v>-7.0419740454656727E-6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56043.454729660283</v>
      </c>
      <c r="E15" s="14" t="s">
        <v>39</v>
      </c>
      <c r="F15" s="36">
        <v>1</v>
      </c>
    </row>
    <row r="16" spans="1:19" x14ac:dyDescent="0.2">
      <c r="A16" s="16" t="s">
        <v>9</v>
      </c>
      <c r="B16" s="10"/>
      <c r="C16" s="17">
        <f ca="1">+C8+C12</f>
        <v>0.39288295802595458</v>
      </c>
      <c r="E16" s="14" t="s">
        <v>35</v>
      </c>
      <c r="F16" s="37">
        <f ca="1">NOW()+15018.5+$C$5/24</f>
        <v>60326.621121759257</v>
      </c>
    </row>
    <row r="17" spans="1:21" ht="13.5" thickBot="1" x14ac:dyDescent="0.25">
      <c r="A17" s="14" t="s">
        <v>32</v>
      </c>
      <c r="B17" s="10"/>
      <c r="C17" s="10">
        <f>COUNT(C21:C2191)</f>
        <v>4</v>
      </c>
      <c r="E17" s="14" t="s">
        <v>40</v>
      </c>
      <c r="F17" s="15">
        <f ca="1">ROUND(2*(F16-$C$7)/$C$8,0)/2+F15</f>
        <v>22776.5</v>
      </c>
    </row>
    <row r="18" spans="1:21" ht="14.25" thickTop="1" thickBot="1" x14ac:dyDescent="0.25">
      <c r="A18" s="16" t="s">
        <v>10</v>
      </c>
      <c r="B18" s="10"/>
      <c r="C18" s="19">
        <f ca="1">+C15</f>
        <v>56043.454729660283</v>
      </c>
      <c r="D18" s="20">
        <f ca="1">+C16</f>
        <v>0.39288295802595458</v>
      </c>
      <c r="E18" s="14" t="s">
        <v>41</v>
      </c>
      <c r="F18" s="23">
        <f ca="1">ROUND(2*(F16-$C$15)/$C$16,0)/2+F15</f>
        <v>10903</v>
      </c>
    </row>
    <row r="19" spans="1:21" ht="13.5" thickTop="1" x14ac:dyDescent="0.2">
      <c r="E19" s="14" t="s">
        <v>36</v>
      </c>
      <c r="F19" s="18">
        <f ca="1">+$C$15+$C$16*F18-15018.5-$C$5/24</f>
        <v>45308.953454350602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52</v>
      </c>
      <c r="C21" s="8">
        <v>51378.362999999998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-5.1393989678007179E-4</v>
      </c>
      <c r="Q21" s="2">
        <f>+C21-15018.5</f>
        <v>36359.862999999998</v>
      </c>
    </row>
    <row r="22" spans="1:21" x14ac:dyDescent="0.2">
      <c r="A22" s="44" t="s">
        <v>0</v>
      </c>
      <c r="B22" s="45" t="s">
        <v>2</v>
      </c>
      <c r="C22" s="44">
        <v>55634.6541</v>
      </c>
      <c r="D22" s="44">
        <v>5.9999999999999995E-4</v>
      </c>
      <c r="E22">
        <f>+(C22-C$7)/C$8</f>
        <v>10833.289470335214</v>
      </c>
      <c r="F22">
        <f>ROUND(2*E22,0)/2</f>
        <v>10833.5</v>
      </c>
      <c r="G22">
        <f>+C22-(C$7+F22*C$8)</f>
        <v>-8.271499999682419E-2</v>
      </c>
      <c r="I22">
        <f>+G22</f>
        <v>-8.271499999682419E-2</v>
      </c>
      <c r="O22">
        <f ca="1">+C$11+C$12*$F22</f>
        <v>-7.6803165718332442E-2</v>
      </c>
      <c r="Q22" s="2">
        <f>+C22-15018.5</f>
        <v>40616.1541</v>
      </c>
    </row>
    <row r="23" spans="1:21" x14ac:dyDescent="0.2">
      <c r="A23" s="46" t="s">
        <v>4</v>
      </c>
      <c r="B23" s="47" t="s">
        <v>1</v>
      </c>
      <c r="C23" s="44">
        <v>55998.666499999999</v>
      </c>
      <c r="D23" s="44">
        <v>5.0000000000000001E-4</v>
      </c>
      <c r="E23">
        <f>+(C23-C$7)/C$8</f>
        <v>11759.788999465503</v>
      </c>
      <c r="F23">
        <f>ROUND(2*E23,0)/2</f>
        <v>11760</v>
      </c>
      <c r="G23">
        <f>+C23-(C$7+F23*C$8)</f>
        <v>-8.2900000001245644E-2</v>
      </c>
      <c r="I23">
        <f>+G23</f>
        <v>-8.2900000001245644E-2</v>
      </c>
      <c r="O23">
        <f ca="1">+C$11+C$12*$F23</f>
        <v>-8.3327554671456389E-2</v>
      </c>
      <c r="Q23" s="2">
        <f>+C23-15018.5</f>
        <v>40980.166499999999</v>
      </c>
    </row>
    <row r="24" spans="1:21" x14ac:dyDescent="0.2">
      <c r="A24" s="46" t="s">
        <v>3</v>
      </c>
      <c r="B24" s="47" t="s">
        <v>1</v>
      </c>
      <c r="C24" s="44">
        <v>56043.459699999999</v>
      </c>
      <c r="D24" s="44">
        <v>1.6999999999999999E-3</v>
      </c>
      <c r="E24">
        <f>+(C24-C$7)/C$8</f>
        <v>11873.798518669351</v>
      </c>
      <c r="F24">
        <f>ROUND(2*E24,0)/2</f>
        <v>11874</v>
      </c>
      <c r="G24">
        <f>+C24-(C$7+F24*C$8)</f>
        <v>-7.9160000001138542E-2</v>
      </c>
      <c r="I24">
        <f>+G24</f>
        <v>-7.9160000001138542E-2</v>
      </c>
      <c r="O24">
        <f ca="1">+C$11+C$12*$F24</f>
        <v>-8.4130339712639474E-2</v>
      </c>
      <c r="Q24" s="2">
        <f>+C24-15018.5</f>
        <v>41024.959699999999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50701" r:id="rId1" display="http://vsolj.cetus-net.org/bulletin.html"/>
    <hyperlink ref="L31038" r:id="rId2" display="http://vsolj.cetus-net.org/bulletin.html"/>
    <hyperlink ref="M50701" r:id="rId3" display="http://vsolj.cetus-net.org/bulletin.html"/>
    <hyperlink ref="AW9162" r:id="rId4" display="http://cdsbib.u-strasbg.fr/cgi-bin/cdsbib?1990RMxAA..21..381G"/>
    <hyperlink ref="L50698" r:id="rId5" display="https://www.aavso.org/ejaavso"/>
    <hyperlink ref="L62602" r:id="rId6" display="http://vsolj.cetus-net.org/bulletin.html"/>
    <hyperlink ref="AV20833" r:id="rId7" display="http://cdsbib.u-strasbg.fr/cgi-bin/cdsbib?1990RMxAA..21..381G"/>
    <hyperlink ref="AV20836" r:id="rId8" display="http://cdsbib.u-strasbg.fr/cgi-bin/cdsbib?1990RMxAA..21..381G"/>
    <hyperlink ref="AV20834" r:id="rId9" display="http://cdsbib.u-strasbg.fr/cgi-bin/cdsbib?1990RMxAA..21..381G"/>
    <hyperlink ref="AV28314" r:id="rId10" display="http://cdsbib.u-strasbg.fr/cgi-bin/cdsbib?1990RMxAA..21..381G"/>
    <hyperlink ref="AW51344" r:id="rId11" display="http://cdsbib.u-strasbg.fr/cgi-bin/cdsbib?1990RMxAA..21..381G"/>
    <hyperlink ref="AW51345" r:id="rId12" display="http://cdsbib.u-strasbg.fr/cgi-bin/cdsbib?1990RMxAA..21..381G"/>
    <hyperlink ref="L11302" r:id="rId13" display="https://www.aavso.org/ejaavso"/>
    <hyperlink ref="AW5637" r:id="rId14" display="http://cdsbib.u-strasbg.fr/cgi-bin/cdsbib?1990RMxAA..21..381G"/>
    <hyperlink ref="AW34496" r:id="rId15" display="http://cdsbib.u-strasbg.fr/cgi-bin/cdsbib?1990RMxAA..21..381G"/>
    <hyperlink ref="AW34372" r:id="rId16" display="http://cdsbib.u-strasbg.fr/cgi-bin/cdsbib?1990RMxAA..21..381G"/>
    <hyperlink ref="AV30502" r:id="rId17" display="http://cdsbib.u-strasbg.fr/cgi-bin/cdsbib?1990RMxAA..21..381G"/>
    <hyperlink ref="AV31271" r:id="rId18" display="http://cdsbib.u-strasbg.fr/cgi-bin/cdsbib?1990RMxAA..21..381G"/>
    <hyperlink ref="AV31274" r:id="rId19" display="http://cdsbib.u-strasbg.fr/cgi-bin/cdsbib?1990RMxAA..21..381G"/>
    <hyperlink ref="AV31199" r:id="rId20" display="http://cdsbib.u-strasbg.fr/cgi-bin/cdsbib?1990RMxAA..21..381G"/>
    <hyperlink ref="N36039" r:id="rId21" display="http://vsolj.cetus-net.org/bulletin.html"/>
    <hyperlink ref="N50694" r:id="rId22" display="https://www.aavso.org/ejaavso"/>
    <hyperlink ref="AY18325" r:id="rId23" display="http://cdsbib.u-strasbg.fr/cgi-bin/cdsbib?1990RMxAA..21..381G"/>
    <hyperlink ref="N37919" r:id="rId24" display="https://www.aavso.org/ejaavso"/>
    <hyperlink ref="AX54341" r:id="rId25" display="http://cdsbib.u-strasbg.fr/cgi-bin/cdsbib?1990RMxAA..21..381G"/>
    <hyperlink ref="AX20910" r:id="rId26" display="http://cdsbib.u-strasbg.fr/cgi-bin/cdsbib?1990RMxAA..21..381G"/>
    <hyperlink ref="AX21644" r:id="rId27" display="http://cdsbib.u-strasbg.fr/cgi-bin/cdsbib?1990RMxAA..21..381G"/>
    <hyperlink ref="AX20832" r:id="rId28" display="http://cdsbib.u-strasbg.fr/cgi-bin/cdsbib?1990RMxAA..21..381G"/>
    <hyperlink ref="AY64925" r:id="rId29" display="http://cdsbib.u-strasbg.fr/cgi-bin/cdsbib?1990RMxAA..21..381G"/>
    <hyperlink ref="AY64926" r:id="rId30" display="http://cdsbib.u-strasbg.fr/cgi-bin/cdsbib?1990RMxAA..21..381G"/>
    <hyperlink ref="AY41767" r:id="rId31" display="http://cdsbib.u-strasbg.fr/cgi-bin/cdsbib?1990RMxAA..21..381G"/>
    <hyperlink ref="AY26299" r:id="rId32" display="http://cdsbib.u-strasbg.fr/cgi-bin/cdsbib?1990RMxAA..21..381G"/>
    <hyperlink ref="AY26306" r:id="rId33" display="http://cdsbib.u-strasbg.fr/cgi-bin/cdsbib?1990RMxAA..21..381G"/>
    <hyperlink ref="AX31198" r:id="rId34" display="http://cdsbib.u-strasbg.fr/cgi-bin/cdsbib?1990RMxAA..21..381G"/>
    <hyperlink ref="AX31695" r:id="rId35" display="http://cdsbib.u-strasbg.fr/cgi-bin/cdsbib?1990RMxAA..21..381G"/>
    <hyperlink ref="AX31721" r:id="rId36" display="http://cdsbib.u-strasbg.fr/cgi-bin/cdsbib?1990RMxAA..21..381G"/>
    <hyperlink ref="AX31676" r:id="rId37" display="http://cdsbib.u-strasbg.fr/cgi-bin/cdsbib?1990RMxAA..21..381G"/>
    <hyperlink ref="BI50697" r:id="rId38" display="http://cdsbib.u-strasbg.fr/cgi-bin/cdsbib?1990RMxAA..21..381G"/>
    <hyperlink ref="AT15783" r:id="rId39" display="http://cdsbib.u-strasbg.fr/cgi-bin/cdsbib?1990RMxAA..21..381G"/>
    <hyperlink ref="AU49595" r:id="rId40" display="http://cdsbib.u-strasbg.fr/cgi-bin/cdsbib?1990RMxAA..21..381G"/>
    <hyperlink ref="AU51075" r:id="rId41" display="http://cdsbib.u-strasbg.fr/cgi-bin/cdsbib?1990RMxAA..21..381G"/>
    <hyperlink ref="AU51006" r:id="rId42" display="http://cdsbib.u-strasbg.fr/cgi-bin/cdsbib?1990RMxAA..21..381G"/>
    <hyperlink ref="AT51093" r:id="rId43" display="http://cdsbib.u-strasbg.fr/cgi-bin/cdsbib?1990RMxAA..21..381G"/>
    <hyperlink ref="AU50729" r:id="rId44" display="http://cdsbib.u-strasbg.fr/cgi-bin/cdsbib?1990RMxAA..21..381G"/>
    <hyperlink ref="AU50834" r:id="rId45" display="http://cdsbib.u-strasbg.fr/cgi-bin/cdsbib?1990RMxAA..21..381G"/>
    <hyperlink ref="AU50730" r:id="rId46" display="http://cdsbib.u-strasbg.fr/cgi-bin/cdsbib?1990RMxAA..21..381G"/>
    <hyperlink ref="AT51094" r:id="rId47" display="http://cdsbib.u-strasbg.fr/cgi-bin/cdsbib?1990RMxAA..21..381G"/>
    <hyperlink ref="AU50835" r:id="rId48" display="http://cdsbib.u-strasbg.fr/cgi-bin/cdsbib?1990RMxAA..21..381G"/>
    <hyperlink ref="AU51187" r:id="rId49" display="http://cdsbib.u-strasbg.fr/cgi-bin/cdsbib?1990RMxAA..21..381G"/>
    <hyperlink ref="AT55634" r:id="rId50" display="http://cdsbib.u-strasbg.fr/cgi-bin/cdsbib?1990RMxAA..21..381G"/>
    <hyperlink ref="M53138" r:id="rId51" display="http://vsolj.cetus-net.org/bulletin.html"/>
    <hyperlink ref="M53131" r:id="rId52" display="http://vsolj.cetus-net.org/bulletin.html"/>
    <hyperlink ref="AU55645" r:id="rId53" display="http://cdsbib.u-strasbg.fr/cgi-bin/cdsbib?1990RMxAA..21..381G"/>
    <hyperlink ref="AU55649" r:id="rId54" display="http://cdsbib.u-strasbg.fr/cgi-bin/cdsbib?1990RMxAA..21..381G"/>
    <hyperlink ref="AU55646" r:id="rId55" display="http://cdsbib.u-strasbg.fr/cgi-bin/cdsbib?1990RMxAA..21..381G"/>
    <hyperlink ref="AW55634" r:id="rId56" display="http://cdsbib.u-strasbg.fr/cgi-bin/cdsbib?1990RMxAA..21..381G"/>
    <hyperlink ref="P53138" r:id="rId57" display="http://vsolj.cetus-net.org/bulletin.html"/>
    <hyperlink ref="P53131" r:id="rId58" display="http://vsolj.cetus-net.org/bulletin.html"/>
    <hyperlink ref="AX55645" r:id="rId59" display="http://cdsbib.u-strasbg.fr/cgi-bin/cdsbib?1990RMxAA..21..381G"/>
    <hyperlink ref="AX55649" r:id="rId60" display="http://cdsbib.u-strasbg.fr/cgi-bin/cdsbib?1990RMxAA..21..381G"/>
    <hyperlink ref="AX55646" r:id="rId61" display="http://cdsbib.u-strasbg.fr/cgi-bin/cdsbib?1990RMxAA..21..381G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2024-01-17T01:54:24Z</dcterms:modified>
</cp:coreProperties>
</file>