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E42E5E3-A237-466E-9154-3551C25D2F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F11" i="1"/>
  <c r="Q24" i="1"/>
  <c r="Q25" i="1"/>
  <c r="C21" i="1"/>
  <c r="G11" i="1"/>
  <c r="E21" i="1"/>
  <c r="F21" i="1"/>
  <c r="G21" i="1"/>
  <c r="H21" i="1"/>
  <c r="E14" i="1"/>
  <c r="C17" i="1"/>
  <c r="Q21" i="1"/>
  <c r="C11" i="1"/>
  <c r="C12" i="1"/>
  <c r="C16" i="1" l="1"/>
  <c r="D18" i="1" s="1"/>
  <c r="C15" i="1"/>
  <c r="O21" i="1"/>
  <c r="O23" i="1"/>
  <c r="O24" i="1"/>
  <c r="O22" i="1"/>
  <c r="O25" i="1"/>
  <c r="E15" i="1"/>
  <c r="C18" i="1" l="1"/>
  <c r="E16" i="1"/>
  <c r="E17" i="1" s="1"/>
</calcChain>
</file>

<file path=xl/sharedStrings.xml><?xml version="1.0" encoding="utf-8"?>
<sst xmlns="http://schemas.openxmlformats.org/spreadsheetml/2006/main" count="58" uniqueCount="49">
  <si>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</si>
  <si>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</si>
  <si>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</si>
  <si>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</si>
  <si>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</si>
  <si>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</si>
  <si>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</si>
  <si>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</si>
  <si>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</si>
  <si>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</si>
  <si>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</si>
  <si>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</si>
  <si>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</si>
  <si>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</si>
  <si>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</si>
  <si>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</si>
  <si>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</si>
  <si>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</si>
  <si>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</si>
  <si>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</si>
  <si>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</si>
  <si>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</si>
  <si>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</si>
  <si>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</si>
  <si>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</si>
  <si>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</si>
  <si>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</si>
  <si>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</si>
  <si>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</si>
  <si>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</si>
  <si>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</si>
  <si>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</si>
  <si>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</si>
  <si>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</si>
  <si>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</si>
  <si>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</si>
  <si>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</si>
  <si>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</si>
  <si>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</si>
  <si>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</si>
  <si>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</si>
  <si>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</si>
  <si>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V0500 Cam / GSC 4544-1457</t>
  </si>
  <si>
    <t>IBVS 6029</t>
  </si>
  <si>
    <t>I</t>
  </si>
  <si>
    <t>II</t>
  </si>
  <si>
    <t>EW</t>
  </si>
  <si>
    <t>IBVS 6048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</si>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</sst>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V0500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7-465A-AC15-62074A6412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9.2250000016065314E-3</c:v>
                </c:pt>
                <c:pt idx="2">
                  <c:v>1.1250000003201421E-2</c:v>
                </c:pt>
                <c:pt idx="3">
                  <c:v>8.900000000721775E-3</c:v>
                </c:pt>
                <c:pt idx="4">
                  <c:v>8.9250000019092113E-3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7-465A-AC15-62074A6412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7-465A-AC15-62074A6412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7-465A-AC15-62074A6412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67-465A-AC15-62074A6412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67-465A-AC15-62074A6412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67-465A-AC15-62074A6412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4.4820855217798591E-6</c:v>
                </c:pt>
                <c:pt idx="1">
                  <c:v>9.5580014947018663E-3</c:v>
                </c:pt>
                <c:pt idx="2">
                  <c:v>9.5582661277981533E-3</c:v>
                </c:pt>
                <c:pt idx="3">
                  <c:v>9.5672636530720299E-3</c:v>
                </c:pt>
                <c:pt idx="4">
                  <c:v>9.6119866463451088E-3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67-465A-AC15-62074A6412C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18050.5</c:v>
                </c:pt>
                <c:pt idx="2">
                  <c:v>18051</c:v>
                </c:pt>
                <c:pt idx="3">
                  <c:v>18068</c:v>
                </c:pt>
                <c:pt idx="4">
                  <c:v>18152.5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67-465A-AC15-62074A64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8328"/>
        <c:axId val="1"/>
      </c:scatterChart>
      <c:valAx>
        <c:axId val="63940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861A77-6F62-8187-0516-20D3A30CF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51513.517</v>
      </c>
      <c r="D7" s="30" t="s">
        <v>41</v>
      </c>
    </row>
    <row r="8" spans="1:7" x14ac:dyDescent="0.2">
      <c r="A8" t="s">
        <v>3</v>
      </c>
      <c r="C8" s="37">
        <v>0.24834999999999999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4.4820855217798591E-6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5.2926619258081963E-7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60326.62252326389</v>
      </c>
    </row>
    <row r="15" spans="1:7" x14ac:dyDescent="0.2">
      <c r="A15" s="12" t="s">
        <v>17</v>
      </c>
      <c r="B15" s="10"/>
      <c r="C15" s="13">
        <f ca="1">(C7+C11)+(C8+C12)*INT(MAX(F21:F3533))</f>
        <v>56021.57581172201</v>
      </c>
      <c r="D15" s="14" t="s">
        <v>38</v>
      </c>
      <c r="E15" s="15">
        <f ca="1">ROUND(2*(E14-$C$7)/$C$8,0)/2+E13</f>
        <v>35487.5</v>
      </c>
    </row>
    <row r="16" spans="1:7" x14ac:dyDescent="0.2">
      <c r="A16" s="16" t="s">
        <v>4</v>
      </c>
      <c r="B16" s="10"/>
      <c r="C16" s="17">
        <f ca="1">+C8+C12</f>
        <v>0.24835052926619255</v>
      </c>
      <c r="D16" s="14" t="s">
        <v>39</v>
      </c>
      <c r="E16" s="24">
        <f ca="1">ROUND(2*(E14-$C$15)/$C$16,0)/2+E13</f>
        <v>17335.5</v>
      </c>
    </row>
    <row r="17" spans="1:18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45308.75224514943</v>
      </c>
    </row>
    <row r="18" spans="1:18" ht="14.25" thickTop="1" thickBot="1" x14ac:dyDescent="0.25">
      <c r="A18" s="16" t="s">
        <v>5</v>
      </c>
      <c r="B18" s="10"/>
      <c r="C18" s="19">
        <f ca="1">+C15</f>
        <v>56021.57581172201</v>
      </c>
      <c r="D18" s="20">
        <f ca="1">+C16</f>
        <v>0.24835052926619255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1" t="s">
        <v>41</v>
      </c>
      <c r="B21" s="31"/>
      <c r="C21" s="32">
        <f>C7</f>
        <v>51513.517</v>
      </c>
      <c r="D21" s="32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4.4820855217798591E-6</v>
      </c>
      <c r="Q21" s="2">
        <f>+C21-15018.5</f>
        <v>36495.017</v>
      </c>
    </row>
    <row r="22" spans="1:18" x14ac:dyDescent="0.2">
      <c r="A22" s="34" t="s">
        <v>47</v>
      </c>
      <c r="B22" s="35" t="s">
        <v>45</v>
      </c>
      <c r="C22" s="36">
        <v>55996.367899999997</v>
      </c>
      <c r="D22" s="36">
        <v>6.9999999999999999E-4</v>
      </c>
      <c r="E22">
        <f>+(C22-C$7)/C$8</f>
        <v>18050.537145158036</v>
      </c>
      <c r="F22">
        <f>ROUND(2*E22,0)/2</f>
        <v>18050.5</v>
      </c>
      <c r="G22">
        <f>+C22-(C$7+F22*C$8)</f>
        <v>9.2250000016065314E-3</v>
      </c>
      <c r="I22">
        <f>+G22</f>
        <v>9.2250000016065314E-3</v>
      </c>
      <c r="O22">
        <f ca="1">+C$11+C$12*$F22</f>
        <v>9.5580014947018663E-3</v>
      </c>
      <c r="Q22" s="2">
        <f>+C22-15018.5</f>
        <v>40977.867899999997</v>
      </c>
    </row>
    <row r="23" spans="1:18" x14ac:dyDescent="0.2">
      <c r="A23" s="34" t="s">
        <v>47</v>
      </c>
      <c r="B23" s="35" t="s">
        <v>44</v>
      </c>
      <c r="C23" s="36">
        <v>55996.494100000004</v>
      </c>
      <c r="D23" s="36">
        <v>6.9999999999999999E-4</v>
      </c>
      <c r="E23">
        <f>+(C23-C$7)/C$8</f>
        <v>18051.04529897324</v>
      </c>
      <c r="F23">
        <f>ROUND(2*E23,0)/2</f>
        <v>18051</v>
      </c>
      <c r="G23">
        <f>+C23-(C$7+F23*C$8)</f>
        <v>1.1250000003201421E-2</v>
      </c>
      <c r="I23">
        <f>+G23</f>
        <v>1.1250000003201421E-2</v>
      </c>
      <c r="O23">
        <f ca="1">+C$11+C$12*$F23</f>
        <v>9.5582661277981533E-3</v>
      </c>
      <c r="Q23" s="2">
        <f>+C23-15018.5</f>
        <v>40977.994100000004</v>
      </c>
    </row>
    <row r="24" spans="1:18" x14ac:dyDescent="0.2">
      <c r="A24" s="32" t="s">
        <v>43</v>
      </c>
      <c r="B24" s="33" t="s">
        <v>44</v>
      </c>
      <c r="C24" s="32">
        <v>56000.7137</v>
      </c>
      <c r="D24" s="32">
        <v>2.9999999999999997E-4</v>
      </c>
      <c r="E24">
        <f>+(C24-C$7)/C$8</f>
        <v>18068.035836521041</v>
      </c>
      <c r="F24">
        <f>ROUND(2*E24,0)/2</f>
        <v>18068</v>
      </c>
      <c r="G24">
        <f>+C24-(C$7+F24*C$8)</f>
        <v>8.900000000721775E-3</v>
      </c>
      <c r="I24">
        <f>+G24</f>
        <v>8.900000000721775E-3</v>
      </c>
      <c r="O24">
        <f ca="1">+C$11+C$12*$F24</f>
        <v>9.5672636530720299E-3</v>
      </c>
      <c r="Q24" s="2">
        <f>+C24-15018.5</f>
        <v>40982.2137</v>
      </c>
    </row>
    <row r="25" spans="1:18" x14ac:dyDescent="0.2">
      <c r="A25" s="32" t="s">
        <v>43</v>
      </c>
      <c r="B25" s="33" t="s">
        <v>45</v>
      </c>
      <c r="C25" s="32">
        <v>56021.6993</v>
      </c>
      <c r="D25" s="32">
        <v>1.1000000000000001E-3</v>
      </c>
      <c r="E25">
        <f>+(C25-C$7)/C$8</f>
        <v>18152.535937185425</v>
      </c>
      <c r="F25">
        <f>ROUND(2*E25,0)/2</f>
        <v>18152.5</v>
      </c>
      <c r="G25">
        <f>+C25-(C$7+F25*C$8)</f>
        <v>8.9250000019092113E-3</v>
      </c>
      <c r="I25">
        <f>+G25</f>
        <v>8.9250000019092113E-3</v>
      </c>
      <c r="O25">
        <f ca="1">+C$11+C$12*$F25</f>
        <v>9.6119866463451088E-3</v>
      </c>
      <c r="Q25" s="2">
        <f>+C25-15018.5</f>
        <v>41003.1993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2024-01-17T01:56:26Z</dcterms:modified>
</cp:coreProperties>
</file>