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AE1EC56-D963-4658-A266-F91F53BF0C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4" i="1"/>
  <c r="F24" i="1"/>
  <c r="D9" i="1"/>
  <c r="C9" i="1"/>
  <c r="Q24" i="1"/>
  <c r="Q23" i="1"/>
  <c r="E22" i="1"/>
  <c r="F22" i="1"/>
  <c r="Q22" i="1"/>
  <c r="C7" i="1"/>
  <c r="G24" i="1"/>
  <c r="K24" i="1"/>
  <c r="C8" i="1"/>
  <c r="C21" i="1"/>
  <c r="E21" i="1"/>
  <c r="F21" i="1"/>
  <c r="F16" i="1"/>
  <c r="F17" i="1" s="1"/>
  <c r="C17" i="1"/>
  <c r="G21" i="1"/>
  <c r="Q21" i="1"/>
  <c r="G22" i="1"/>
  <c r="K22" i="1"/>
  <c r="E23" i="1"/>
  <c r="F23" i="1"/>
  <c r="G23" i="1"/>
  <c r="K23" i="1"/>
  <c r="H21" i="1"/>
  <c r="C11" i="1"/>
  <c r="C12" i="1"/>
  <c r="O25" i="1" l="1"/>
  <c r="C16" i="1"/>
  <c r="D18" i="1" s="1"/>
  <c r="O23" i="1"/>
  <c r="O21" i="1"/>
  <c r="O24" i="1"/>
  <c r="O22" i="1"/>
  <c r="C15" i="1"/>
  <c r="F18" i="1" l="1"/>
  <c r="F19" i="1" s="1"/>
  <c r="C18" i="1"/>
</calcChain>
</file>

<file path=xl/sharedStrings.xml><?xml version="1.0" encoding="utf-8"?>
<sst xmlns="http://schemas.openxmlformats.org/spreadsheetml/2006/main" count="51" uniqueCount="48">
  <si>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</si>
  <si>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</si>
  <si>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</si>
  <si>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</si>
  <si>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</si>
  <si>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</si>
  <si>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</si>
  <si>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</si>
  <si>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</si>
  <si>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</si>
  <si>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</si>
  <si>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</si>
  <si>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</si>
  <si>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</si>
  <si>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</si>
  <si>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</si>
  <si>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</si>
  <si>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</si>
  <si>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</si>
  <si>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</si>
  <si>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</si>
  <si>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</si>
  <si>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</si>
  <si>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</si>
  <si>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</si>
  <si>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</si>
  <si>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</si>
  <si>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</si>
  <si>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</si>
  <si>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</si>
  <si>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</si>
  <si>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</si>
  <si>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</si>
  <si>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</si>
  <si>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</si>
  <si>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</si>
  <si>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</si>
  <si>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 xml:space="preserve">V0503 Cam  / GSC 4541-1165  </t>
  </si>
  <si>
    <t>EA</t>
  </si>
  <si>
    <t>IBVS 6011</t>
  </si>
  <si>
    <t>I</t>
  </si>
  <si>
    <t>IBVS 6157</t>
  </si>
  <si>
    <t>OEJV 0211</t>
  </si>
  <si>
    <t>pg</t>
  </si>
  <si>
    <t>vis</t>
  </si>
  <si>
    <t>PE</t>
  </si>
  <si>
    <t>CCD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</si>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</sst>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5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V0503 Cam - O-C Diagr.</a:t>
            </a:r>
          </a:p>
        </c:rich>
      </c:tx>
      <c:layout>
        <c:manualLayout>
          <c:xMode val="edge"/>
          <c:yMode val="edge"/>
          <c:x val="0.3739348370927318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1472</c:v>
                </c:pt>
                <c:pt idx="2">
                  <c:v>1745</c:v>
                </c:pt>
                <c:pt idx="3">
                  <c:v>2093</c:v>
                </c:pt>
                <c:pt idx="4">
                  <c:v>2594.5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5D-421A-890E-1D95746C02B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1472</c:v>
                </c:pt>
                <c:pt idx="2">
                  <c:v>1745</c:v>
                </c:pt>
                <c:pt idx="3">
                  <c:v>2093</c:v>
                </c:pt>
                <c:pt idx="4">
                  <c:v>2594.5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5D-421A-890E-1D95746C02B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1472</c:v>
                </c:pt>
                <c:pt idx="2">
                  <c:v>1745</c:v>
                </c:pt>
                <c:pt idx="3">
                  <c:v>2093</c:v>
                </c:pt>
                <c:pt idx="4">
                  <c:v>2594.5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5D-421A-890E-1D95746C02B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1472</c:v>
                </c:pt>
                <c:pt idx="2">
                  <c:v>1745</c:v>
                </c:pt>
                <c:pt idx="3">
                  <c:v>2093</c:v>
                </c:pt>
                <c:pt idx="4">
                  <c:v>2594.5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2.6040000004286412E-2</c:v>
                </c:pt>
                <c:pt idx="2">
                  <c:v>2.8250000003026798E-2</c:v>
                </c:pt>
                <c:pt idx="3">
                  <c:v>4.4829999933426734E-2</c:v>
                </c:pt>
                <c:pt idx="4">
                  <c:v>4.146500000206288E-2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5D-421A-890E-1D95746C02B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1472</c:v>
                </c:pt>
                <c:pt idx="2">
                  <c:v>1745</c:v>
                </c:pt>
                <c:pt idx="3">
                  <c:v>2093</c:v>
                </c:pt>
                <c:pt idx="4">
                  <c:v>2594.5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5D-421A-890E-1D95746C02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1472</c:v>
                </c:pt>
                <c:pt idx="2">
                  <c:v>1745</c:v>
                </c:pt>
                <c:pt idx="3">
                  <c:v>2093</c:v>
                </c:pt>
                <c:pt idx="4">
                  <c:v>2594.5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5D-421A-890E-1D95746C02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1472</c:v>
                </c:pt>
                <c:pt idx="2">
                  <c:v>1745</c:v>
                </c:pt>
                <c:pt idx="3">
                  <c:v>2093</c:v>
                </c:pt>
                <c:pt idx="4">
                  <c:v>2594.5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5D-421A-890E-1D95746C02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1472</c:v>
                </c:pt>
                <c:pt idx="2">
                  <c:v>1745</c:v>
                </c:pt>
                <c:pt idx="3">
                  <c:v>2093</c:v>
                </c:pt>
                <c:pt idx="4">
                  <c:v>2594.5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5.3289879654468131E-4</c:v>
                </c:pt>
                <c:pt idx="1">
                  <c:v>2.62168743513852E-2</c:v>
                </c:pt>
                <c:pt idx="2">
                  <c:v>3.0980274709042445E-2</c:v>
                </c:pt>
                <c:pt idx="3">
                  <c:v>3.7052301538583549E-2</c:v>
                </c:pt>
                <c:pt idx="4">
                  <c:v>4.5802650547246943E-2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5D-421A-890E-1D95746C0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913336"/>
        <c:axId val="1"/>
      </c:scatterChart>
      <c:valAx>
        <c:axId val="719913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913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428571428571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5BDCE72-B5EA-FC50-0256-F71CD9737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57031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x14ac:dyDescent="0.2">
      <c r="A2" t="s">
        <v>24</v>
      </c>
      <c r="B2" t="s">
        <v>38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51549.642</v>
      </c>
      <c r="D4" s="9">
        <v>2.9770300000000001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  <c r="E5" s="12"/>
    </row>
    <row r="6" spans="1:6" x14ac:dyDescent="0.2">
      <c r="A6" s="5" t="s">
        <v>1</v>
      </c>
    </row>
    <row r="7" spans="1:6" x14ac:dyDescent="0.2">
      <c r="A7" t="s">
        <v>2</v>
      </c>
      <c r="C7">
        <f>+C4</f>
        <v>51549.642</v>
      </c>
    </row>
    <row r="8" spans="1:6" x14ac:dyDescent="0.2">
      <c r="A8" t="s">
        <v>3</v>
      </c>
      <c r="C8">
        <f>+D4</f>
        <v>2.9770300000000001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INTERCEPT(INDIRECT($D$9):G992,INDIRECT($C$9):F992)</f>
        <v>5.3289879654468131E-4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SLOPE(INDIRECT($D$9):G992,INDIRECT($C$9):F992)</f>
        <v>1.744835295845144E-5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59272.103613926374</v>
      </c>
      <c r="E15" s="16" t="s">
        <v>34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2.9770474483529585</v>
      </c>
      <c r="E16" s="16" t="s">
        <v>31</v>
      </c>
      <c r="F16" s="17">
        <f ca="1">NOW()+15018.5+$C$5/24</f>
        <v>60326.624029513885</v>
      </c>
    </row>
    <row r="17" spans="1:17" ht="13.5" thickBot="1" x14ac:dyDescent="0.25">
      <c r="A17" s="16" t="s">
        <v>28</v>
      </c>
      <c r="B17" s="12"/>
      <c r="C17" s="12">
        <f>COUNT(C21:C2191)</f>
        <v>5</v>
      </c>
      <c r="E17" s="16" t="s">
        <v>35</v>
      </c>
      <c r="F17" s="17">
        <f ca="1">ROUND(2*(F16-$C$7)/$C$8,0)/2+F15</f>
        <v>2949</v>
      </c>
    </row>
    <row r="18" spans="1:17" ht="14.25" thickTop="1" thickBot="1" x14ac:dyDescent="0.25">
      <c r="A18" s="18" t="s">
        <v>5</v>
      </c>
      <c r="B18" s="12"/>
      <c r="C18" s="21">
        <f ca="1">+C15</f>
        <v>59272.103613926374</v>
      </c>
      <c r="D18" s="22">
        <f ca="1">+C16</f>
        <v>2.9770474483529585</v>
      </c>
      <c r="E18" s="16" t="s">
        <v>36</v>
      </c>
      <c r="F18" s="25">
        <f ca="1">ROUND(2*(F16-$C$15)/$C$16,0)/2+F15</f>
        <v>355</v>
      </c>
    </row>
    <row r="19" spans="1:17" ht="13.5" thickTop="1" x14ac:dyDescent="0.2">
      <c r="E19" s="16" t="s">
        <v>32</v>
      </c>
      <c r="F19" s="20">
        <f ca="1">+$C$15+$C$16*F18-15018.5-$C$5/24</f>
        <v>45310.85129142501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44</v>
      </c>
      <c r="J20" s="7" t="s">
        <v>45</v>
      </c>
      <c r="K20" s="7" t="s">
        <v>46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28" t="s">
        <v>12</v>
      </c>
      <c r="B21" s="28"/>
      <c r="C21" s="29">
        <f>+C4</f>
        <v>51549.642</v>
      </c>
      <c r="D21" s="29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5.3289879654468131E-4</v>
      </c>
      <c r="Q21" s="2">
        <f>+C21-15018.5</f>
        <v>36531.142</v>
      </c>
    </row>
    <row r="22" spans="1:17" x14ac:dyDescent="0.2">
      <c r="A22" s="30" t="s">
        <v>39</v>
      </c>
      <c r="B22" s="31" t="s">
        <v>40</v>
      </c>
      <c r="C22" s="30">
        <v>55931.856200000002</v>
      </c>
      <c r="D22" s="30">
        <v>5.0000000000000001E-4</v>
      </c>
      <c r="E22">
        <f>+(C22-C$7)/C$8</f>
        <v>1472.0087469726548</v>
      </c>
      <c r="F22">
        <f>ROUND(2*E22,0)/2</f>
        <v>1472</v>
      </c>
      <c r="G22">
        <f>+C22-(C$7+F22*C$8)</f>
        <v>2.6040000004286412E-2</v>
      </c>
      <c r="K22">
        <f>+G22</f>
        <v>2.6040000004286412E-2</v>
      </c>
      <c r="O22">
        <f ca="1">+C$11+C$12*$F22</f>
        <v>2.62168743513852E-2</v>
      </c>
      <c r="Q22" s="2">
        <f>+C22-15018.5</f>
        <v>40913.356200000002</v>
      </c>
    </row>
    <row r="23" spans="1:17" x14ac:dyDescent="0.2">
      <c r="A23" s="32" t="s">
        <v>41</v>
      </c>
      <c r="B23" s="33"/>
      <c r="C23" s="32">
        <v>56744.587599999999</v>
      </c>
      <c r="D23" s="32">
        <v>2.0000000000000001E-4</v>
      </c>
      <c r="E23">
        <f>+(C23-C$7)/C$8</f>
        <v>1745.0094893232513</v>
      </c>
      <c r="F23">
        <f>ROUND(2*E23,0)/2</f>
        <v>1745</v>
      </c>
      <c r="G23">
        <f>+C23-(C$7+F23*C$8)</f>
        <v>2.8250000003026798E-2</v>
      </c>
      <c r="K23">
        <f>+G23</f>
        <v>2.8250000003026798E-2</v>
      </c>
      <c r="O23">
        <f ca="1">+C$11+C$12*$F23</f>
        <v>3.0980274709042445E-2</v>
      </c>
      <c r="Q23" s="2">
        <f>+C23-15018.5</f>
        <v>41726.087599999999</v>
      </c>
    </row>
    <row r="24" spans="1:17" x14ac:dyDescent="0.2">
      <c r="A24" s="34" t="s">
        <v>42</v>
      </c>
      <c r="B24" s="35" t="s">
        <v>40</v>
      </c>
      <c r="C24" s="36">
        <v>57780.610619999934</v>
      </c>
      <c r="D24" s="36">
        <v>2.0000000000000001E-4</v>
      </c>
      <c r="E24">
        <f>+(C24-C$7)/C$8</f>
        <v>2093.0150586322388</v>
      </c>
      <c r="F24">
        <f>ROUND(2*E24,0)/2</f>
        <v>2093</v>
      </c>
      <c r="G24">
        <f>+C24-(C$7+F24*C$8)</f>
        <v>4.4829999933426734E-2</v>
      </c>
      <c r="K24">
        <f>+G24</f>
        <v>4.4829999933426734E-2</v>
      </c>
      <c r="O24">
        <f ca="1">+C$11+C$12*$F24</f>
        <v>3.7052301538583549E-2</v>
      </c>
      <c r="Q24" s="2">
        <f>+C24-15018.5</f>
        <v>42762.110619999934</v>
      </c>
    </row>
    <row r="25" spans="1:17" x14ac:dyDescent="0.2">
      <c r="A25" s="37" t="s">
        <v>47</v>
      </c>
      <c r="B25" s="38" t="s">
        <v>40</v>
      </c>
      <c r="C25" s="39">
        <v>59273.587800000001</v>
      </c>
      <c r="D25" s="40">
        <v>2.0999999999999999E-3</v>
      </c>
      <c r="E25">
        <f>+(C25-C$7)/C$8</f>
        <v>2594.5139283111025</v>
      </c>
      <c r="F25">
        <f>ROUND(2*E25,0)/2</f>
        <v>2594.5</v>
      </c>
      <c r="G25">
        <f>+C25-(C$7+F25*C$8)</f>
        <v>4.146500000206288E-2</v>
      </c>
      <c r="K25">
        <f>+G25</f>
        <v>4.146500000206288E-2</v>
      </c>
      <c r="O25">
        <f ca="1">+C$11+C$12*$F25</f>
        <v>4.5802650547246943E-2</v>
      </c>
      <c r="Q25" s="2">
        <f>+C25-15018.5</f>
        <v>44255.087800000001</v>
      </c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4:D24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2024-01-17T01:58:36Z</dcterms:modified>
</cp:coreProperties>
</file>