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E6C7F9F-B02D-4B57-9590-2CEA6091F55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22" i="1" l="1"/>
  <c r="G22" i="1"/>
  <c r="I22" i="1"/>
  <c r="E23" i="1"/>
  <c r="F23" i="1"/>
  <c r="G23" i="1"/>
  <c r="K23" i="1"/>
  <c r="D9" i="1"/>
  <c r="C9" i="1"/>
  <c r="Q23" i="1"/>
  <c r="E22" i="1"/>
  <c r="C21" i="1"/>
  <c r="C17" i="1"/>
  <c r="Q22" i="1"/>
  <c r="A21" i="1"/>
  <c r="F16" i="1"/>
  <c r="G21" i="1"/>
  <c r="I21" i="1"/>
  <c r="Q21" i="1"/>
  <c r="E21" i="1"/>
  <c r="F21" i="1"/>
  <c r="C11" i="1"/>
  <c r="C12" i="1"/>
  <c r="C16" i="1" l="1"/>
  <c r="D18" i="1" s="1"/>
  <c r="O21" i="1"/>
  <c r="C15" i="1"/>
  <c r="F18" i="1" s="1"/>
  <c r="O23" i="1"/>
  <c r="O22" i="1"/>
  <c r="F17" i="1"/>
  <c r="C18" i="1" l="1"/>
  <c r="F19" i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<sst xmlns="http://schemas.openxmlformats.org/spreadsheetml/2006/main" count="54" uniqueCount="51">
  <si>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</si>
  <si>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</si>
  <si>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</si>
  <si>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</si>
  <si>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</si>
  <si>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</si>
  <si>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</si>
  <si>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</si>
  <si>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</si>
  <si>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</si>
  <si>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</si>
  <si>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</si>
  <si>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</si>
  <si>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</si>
  <si>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</si>
  <si>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</si>
  <si>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</si>
  <si>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</si>
  <si>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</si>
  <si>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</si>
  <si>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</si>
  <si>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</si>
  <si>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</si>
  <si>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</si>
  <si>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</si>
  <si>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</si>
  <si>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</si>
  <si>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</si>
  <si>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</si>
  <si>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</si>
  <si>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</si>
  <si>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</si>
  <si>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</si>
  <si>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</si>
  <si>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</si>
  <si>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</si>
  <si>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</si>
  <si>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</si>
  <si>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V0511 Cam</t>
  </si>
  <si>
    <t>IBVS 6048</t>
  </si>
  <si>
    <t>II</t>
  </si>
  <si>
    <t>V0511 Cam / GSC 4548-1797</t>
  </si>
  <si>
    <t>EW</t>
  </si>
  <si>
    <t>BRNO</t>
  </si>
  <si>
    <t>G4548-1797</t>
  </si>
  <si>
    <t>pg</t>
  </si>
  <si>
    <t>vis</t>
  </si>
  <si>
    <t>PE</t>
  </si>
  <si>
    <t>CCD</t>
  </si>
  <si>
    <t>OEJV 0211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</si>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</sst>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5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V0511 Cam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11302</c:v>
                </c:pt>
                <c:pt idx="2">
                  <c:v>15750.5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CE-48AD-B407-F2AB3ADC785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11302</c:v>
                </c:pt>
                <c:pt idx="2">
                  <c:v>15750.5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-0.1190299999943818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CE-48AD-B407-F2AB3ADC785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11302</c:v>
                </c:pt>
                <c:pt idx="2">
                  <c:v>15750.5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CE-48AD-B407-F2AB3ADC785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11302</c:v>
                </c:pt>
                <c:pt idx="2">
                  <c:v>15750.5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-0.20277750013337936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CE-48AD-B407-F2AB3ADC785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11302</c:v>
                </c:pt>
                <c:pt idx="2">
                  <c:v>15750.5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3CE-48AD-B407-F2AB3ADC785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11302</c:v>
                </c:pt>
                <c:pt idx="2">
                  <c:v>15750.5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3CE-48AD-B407-F2AB3ADC785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11302</c:v>
                </c:pt>
                <c:pt idx="2">
                  <c:v>15750.5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3CE-48AD-B407-F2AB3ADC785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11302</c:v>
                </c:pt>
                <c:pt idx="2">
                  <c:v>15750.5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9.3741551443395077E-2</c:v>
                </c:pt>
                <c:pt idx="1">
                  <c:v>-0.1190299999943818</c:v>
                </c:pt>
                <c:pt idx="2">
                  <c:v>-0.20277750013337936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3CE-48AD-B407-F2AB3ADC785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11302</c:v>
                </c:pt>
                <c:pt idx="2">
                  <c:v>15750.5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3CE-48AD-B407-F2AB3ADC7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946976"/>
        <c:axId val="1"/>
      </c:scatterChart>
      <c:valAx>
        <c:axId val="523946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39469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85725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EA58350-8666-0242-ED30-24544ABBA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710937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41</v>
      </c>
    </row>
    <row r="2" spans="1:6" x14ac:dyDescent="0.2">
      <c r="A2" t="s">
        <v>23</v>
      </c>
      <c r="B2" t="s">
        <v>42</v>
      </c>
      <c r="C2" s="3"/>
      <c r="D2" s="3"/>
      <c r="E2" s="10" t="s">
        <v>38</v>
      </c>
      <c r="F2" t="s">
        <v>44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36">
        <v>51470.67</v>
      </c>
      <c r="D7" s="29" t="s">
        <v>43</v>
      </c>
    </row>
    <row r="8" spans="1:6" x14ac:dyDescent="0.2">
      <c r="A8" t="s">
        <v>3</v>
      </c>
      <c r="C8" s="36">
        <v>0.404615</v>
      </c>
      <c r="D8" s="29" t="s">
        <v>43</v>
      </c>
    </row>
    <row r="9" spans="1: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9.3741551443395077E-2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-1.8826008798246053E-5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57843.153481912865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0.40459617399120174</v>
      </c>
      <c r="E16" s="14" t="s">
        <v>30</v>
      </c>
      <c r="F16" s="15">
        <f ca="1">NOW()+15018.5+$C$5/24</f>
        <v>60326.676739236107</v>
      </c>
    </row>
    <row r="17" spans="1:18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21888.5</v>
      </c>
    </row>
    <row r="18" spans="1:18" ht="14.25" thickTop="1" thickBot="1" x14ac:dyDescent="0.25">
      <c r="A18" s="16" t="s">
        <v>5</v>
      </c>
      <c r="B18" s="10"/>
      <c r="C18" s="19">
        <f ca="1">+C15</f>
        <v>57843.153481912865</v>
      </c>
      <c r="D18" s="20">
        <f ca="1">+C16</f>
        <v>0.40459617399120174</v>
      </c>
      <c r="E18" s="14" t="s">
        <v>36</v>
      </c>
      <c r="F18" s="23">
        <f ca="1">ROUND(2*(F16-$C$15)/$C$16,0)/2+F15</f>
        <v>6139.5</v>
      </c>
    </row>
    <row r="19" spans="1:18" ht="13.5" thickTop="1" x14ac:dyDescent="0.2">
      <c r="E19" s="14" t="s">
        <v>31</v>
      </c>
      <c r="F19" s="18">
        <f ca="1">+$C$15+$C$16*F18-15018.5-$C$5/24</f>
        <v>45309.06752546518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45</v>
      </c>
      <c r="I20" s="7" t="s">
        <v>46</v>
      </c>
      <c r="J20" s="7" t="s">
        <v>47</v>
      </c>
      <c r="K20" s="7" t="s">
        <v>48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tr">
        <f>D7</f>
        <v>BRNO</v>
      </c>
      <c r="C21" s="8">
        <f>C$7</f>
        <v>51470.67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9.3741551443395077E-2</v>
      </c>
      <c r="Q21" s="2">
        <f>+C21-15018.5</f>
        <v>36452.17</v>
      </c>
    </row>
    <row r="22" spans="1:18" x14ac:dyDescent="0.2">
      <c r="A22" s="30" t="s">
        <v>39</v>
      </c>
      <c r="B22" s="31" t="s">
        <v>40</v>
      </c>
      <c r="C22" s="32">
        <v>56043.509700000002</v>
      </c>
      <c r="D22" s="32">
        <v>3.0000000000000001E-3</v>
      </c>
      <c r="E22">
        <f>+(C22-C$7)/C$8</f>
        <v>11301.705819112005</v>
      </c>
      <c r="F22">
        <f>ROUND(2*E22,0)/2+0.5</f>
        <v>11302</v>
      </c>
      <c r="G22">
        <f>+C22-(C$7+F22*C$8)</f>
        <v>-0.1190299999943818</v>
      </c>
      <c r="I22">
        <f>+G22</f>
        <v>-0.1190299999943818</v>
      </c>
      <c r="O22">
        <f ca="1">+C$11+C$12*$F22</f>
        <v>-0.1190299999943818</v>
      </c>
      <c r="Q22" s="2">
        <f>+C22-15018.5</f>
        <v>41025.009700000002</v>
      </c>
    </row>
    <row r="23" spans="1:18" x14ac:dyDescent="0.2">
      <c r="A23" s="33" t="s">
        <v>49</v>
      </c>
      <c r="B23" s="34" t="s">
        <v>50</v>
      </c>
      <c r="C23" s="35">
        <v>57843.355779999867</v>
      </c>
      <c r="D23" s="35">
        <v>4.0000000000000002E-4</v>
      </c>
      <c r="E23">
        <f>+(C23-C$7)/C$8</f>
        <v>15749.998838401614</v>
      </c>
      <c r="F23">
        <f>ROUND(2*E23,0)/2+0.5</f>
        <v>15750.5</v>
      </c>
      <c r="G23">
        <f>+C23-(C$7+F23*C$8)</f>
        <v>-0.20277750013337936</v>
      </c>
      <c r="K23">
        <f>+G23</f>
        <v>-0.20277750013337936</v>
      </c>
      <c r="O23">
        <f ca="1">+C$11+C$12*$F23</f>
        <v>-0.20277750013337936</v>
      </c>
      <c r="Q23" s="2">
        <f>+C23-15018.5</f>
        <v>42824.855779999867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3:D23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2024-01-17T03:14:30Z</dcterms:modified>
</cp:coreProperties>
</file>