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D4BF15A-E91A-4400-BB6E-65DF1C453F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K35" i="1"/>
  <c r="Q35" i="1"/>
  <c r="E32" i="1"/>
  <c r="F32" i="1"/>
  <c r="G32" i="1"/>
  <c r="K32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3" i="1"/>
  <c r="F33" i="1"/>
  <c r="G33" i="1"/>
  <c r="K33" i="1"/>
  <c r="E34" i="1"/>
  <c r="F34" i="1"/>
  <c r="G34" i="1"/>
  <c r="K34" i="1"/>
  <c r="Q32" i="1"/>
  <c r="Q34" i="1"/>
  <c r="E23" i="1"/>
  <c r="F23" i="1"/>
  <c r="G23" i="1"/>
  <c r="K23" i="1"/>
  <c r="E24" i="1"/>
  <c r="F24" i="1"/>
  <c r="G24" i="1"/>
  <c r="K24" i="1"/>
  <c r="E25" i="1"/>
  <c r="F25" i="1"/>
  <c r="G25" i="1"/>
  <c r="K25" i="1"/>
  <c r="E22" i="1"/>
  <c r="F22" i="1"/>
  <c r="G22" i="1"/>
  <c r="K22" i="1"/>
  <c r="D9" i="1"/>
  <c r="C9" i="1"/>
  <c r="Q22" i="1"/>
  <c r="Q31" i="1"/>
  <c r="Q30" i="1"/>
  <c r="Q29" i="1"/>
  <c r="Q28" i="1"/>
  <c r="Q33" i="1"/>
  <c r="C21" i="1"/>
  <c r="E21" i="1"/>
  <c r="F21" i="1"/>
  <c r="G21" i="1"/>
  <c r="H21" i="1"/>
  <c r="Q26" i="1"/>
  <c r="Q27" i="1"/>
  <c r="Q23" i="1"/>
  <c r="Q24" i="1"/>
  <c r="Q25" i="1"/>
  <c r="F16" i="1"/>
  <c r="F17" i="1" s="1"/>
  <c r="C17" i="1"/>
  <c r="Q21" i="1"/>
  <c r="C12" i="1"/>
  <c r="C11" i="1"/>
  <c r="O28" i="1" l="1"/>
  <c r="C15" i="1"/>
  <c r="O21" i="1"/>
  <c r="O34" i="1"/>
  <c r="O30" i="1"/>
  <c r="O25" i="1"/>
  <c r="O32" i="1"/>
  <c r="O35" i="1"/>
  <c r="O31" i="1"/>
  <c r="O33" i="1"/>
  <c r="O29" i="1"/>
  <c r="O22" i="1"/>
  <c r="O27" i="1"/>
  <c r="O26" i="1"/>
  <c r="O23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<sst xmlns="http://schemas.openxmlformats.org/spreadsheetml/2006/main" count="77" uniqueCount="58">
  <si>
    <t>IBVS 6244</t>
  </si>
  <si>
    <t>V0584 Cam / GSC 3715-0043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</si>
  <si>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</si>
  <si>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</si>
  <si>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</si>
  <si>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</si>
  <si>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</si>
  <si>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</si>
  <si>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</si>
  <si>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</si>
  <si>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</si>
  <si>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</si>
  <si>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</si>
  <si>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</si>
  <si>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</si>
  <si>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</si>
  <si>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</si>
  <si>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</si>
  <si>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</si>
  <si>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</si>
  <si>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</si>
  <si>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</si>
  <si>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</si>
  <si>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</si>
  <si>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</si>
  <si>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</si>
  <si>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</si>
  <si>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</si>
  <si>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</si>
  <si>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</si>
  <si>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</si>
  <si>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</si>
  <si>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</si>
  <si>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</si>
  <si>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</si>
  <si>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</si>
  <si>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</si>
  <si>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</si>
  <si>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</si>
  <si>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</si>
  <si>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</si>
  <si>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G3715-0043</t>
  </si>
  <si>
    <t>Cam</t>
  </si>
  <si>
    <t>IBVS 6042</t>
  </si>
  <si>
    <t>I</t>
  </si>
  <si>
    <t>II</t>
  </si>
  <si>
    <t>E</t>
  </si>
  <si>
    <t>IBVS 6063</t>
  </si>
  <si>
    <t>OEJV 0160</t>
  </si>
  <si>
    <t>3715-0043</t>
  </si>
  <si>
    <t>IBVS 6196</t>
  </si>
  <si>
    <t>IBVS 6195</t>
  </si>
  <si>
    <t>pg</t>
  </si>
  <si>
    <t>vis</t>
  </si>
  <si>
    <t>PE</t>
  </si>
  <si>
    <t>CCD</t>
  </si>
  <si>
    <t>RHN 2018</t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</si>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</sst>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5" fillId="0" borderId="0"/>
    <xf numFmtId="0" fontId="3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0" fillId="0" borderId="0" xfId="43" applyFont="1" applyAlignment="1">
      <alignment horizontal="left"/>
    </xf>
    <xf numFmtId="0" fontId="30" fillId="0" borderId="0" xfId="43" applyFont="1" applyAlignment="1">
      <alignment horizontal="center" wrapText="1"/>
    </xf>
    <xf numFmtId="0" fontId="30" fillId="0" borderId="0" xfId="43" applyFont="1" applyAlignment="1">
      <alignment horizontal="left" wrapText="1"/>
    </xf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32" fillId="0" borderId="0" xfId="0" applyFont="1" applyAlignment="1">
      <alignment vertical="top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14" fontId="31" fillId="0" borderId="0" xfId="0" applyNumberFormat="1" applyFont="1" applyAlignment="1"/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2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V0584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C-4204-9BC6-673A5AFB23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C-4204-9BC6-673A5AFB23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C-4204-9BC6-673A5AFB23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1.9050000264542177E-4</c:v>
                </c:pt>
                <c:pt idx="2">
                  <c:v>3.4999999988940544E-3</c:v>
                </c:pt>
                <c:pt idx="3">
                  <c:v>3.4989999985555187E-3</c:v>
                </c:pt>
                <c:pt idx="4">
                  <c:v>4.3254999982309528E-3</c:v>
                </c:pt>
                <c:pt idx="5">
                  <c:v>3.6104999962844886E-3</c:v>
                </c:pt>
                <c:pt idx="6">
                  <c:v>3.4994999950868078E-3</c:v>
                </c:pt>
                <c:pt idx="7">
                  <c:v>5.3560000014840625E-3</c:v>
                </c:pt>
                <c:pt idx="8">
                  <c:v>9.8054999980377033E-3</c:v>
                </c:pt>
                <c:pt idx="9">
                  <c:v>5.4210000016610138E-3</c:v>
                </c:pt>
                <c:pt idx="10">
                  <c:v>1.6704999943613075E-3</c:v>
                </c:pt>
                <c:pt idx="11">
                  <c:v>7.3349999729543924E-4</c:v>
                </c:pt>
                <c:pt idx="12">
                  <c:v>3.1075000006239861E-3</c:v>
                </c:pt>
                <c:pt idx="13">
                  <c:v>2.3563265858683735E-4</c:v>
                </c:pt>
                <c:pt idx="14">
                  <c:v>5.1949999979115091E-3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C-4204-9BC6-673A5AFB23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C-4204-9BC6-673A5AFB23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C-4204-9BC6-673A5AFB23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3.0000000000000003E-4</c:v>
                  </c:pt>
                  <c:pt idx="5">
                    <c:v>5.9999999999999995E-4</c:v>
                  </c:pt>
                  <c:pt idx="6">
                    <c:v>2.0000000000000001E-4</c:v>
                  </c:pt>
                  <c:pt idx="7">
                    <c:v>0.02</c:v>
                  </c:pt>
                  <c:pt idx="8">
                    <c:v>8.3000000000000001E-3</c:v>
                  </c:pt>
                  <c:pt idx="9">
                    <c:v>6.1999999999999998E-3</c:v>
                  </c:pt>
                  <c:pt idx="10">
                    <c:v>5.7000000000000002E-3</c:v>
                  </c:pt>
                  <c:pt idx="11">
                    <c:v>2.0000000000000001E-4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C-4204-9BC6-673A5AFB23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3.7039655366209534E-3</c:v>
                </c:pt>
                <c:pt idx="1">
                  <c:v>3.7131642403365342E-3</c:v>
                </c:pt>
                <c:pt idx="2">
                  <c:v>3.7039655366209534E-3</c:v>
                </c:pt>
                <c:pt idx="3">
                  <c:v>3.6973529453378671E-3</c:v>
                </c:pt>
                <c:pt idx="4">
                  <c:v>3.6958143721185352E-3</c:v>
                </c:pt>
                <c:pt idx="5">
                  <c:v>3.6948323041061954E-3</c:v>
                </c:pt>
                <c:pt idx="6">
                  <c:v>3.6639953685187331E-3</c:v>
                </c:pt>
                <c:pt idx="7">
                  <c:v>3.6028780025508002E-3</c:v>
                </c:pt>
                <c:pt idx="8">
                  <c:v>3.6028452669503892E-3</c:v>
                </c:pt>
                <c:pt idx="9">
                  <c:v>3.5482095498638976E-3</c:v>
                </c:pt>
                <c:pt idx="10">
                  <c:v>3.5481768142634862E-3</c:v>
                </c:pt>
                <c:pt idx="11">
                  <c:v>3.4933774191749385E-3</c:v>
                </c:pt>
                <c:pt idx="12">
                  <c:v>3.4916751679535496E-3</c:v>
                </c:pt>
                <c:pt idx="13">
                  <c:v>3.4021760364290037E-3</c:v>
                </c:pt>
                <c:pt idx="14">
                  <c:v>3.291169615434221E-3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C-4204-9BC6-673A5AFB23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-140.5</c:v>
                </c:pt>
                <c:pt idx="2">
                  <c:v>0</c:v>
                </c:pt>
                <c:pt idx="3">
                  <c:v>101</c:v>
                </c:pt>
                <c:pt idx="4">
                  <c:v>124.5</c:v>
                </c:pt>
                <c:pt idx="5">
                  <c:v>139.5</c:v>
                </c:pt>
                <c:pt idx="6">
                  <c:v>610.5</c:v>
                </c:pt>
                <c:pt idx="7">
                  <c:v>1544</c:v>
                </c:pt>
                <c:pt idx="8">
                  <c:v>1544.5</c:v>
                </c:pt>
                <c:pt idx="9">
                  <c:v>2379</c:v>
                </c:pt>
                <c:pt idx="10">
                  <c:v>2379.5</c:v>
                </c:pt>
                <c:pt idx="11">
                  <c:v>3216.5</c:v>
                </c:pt>
                <c:pt idx="12">
                  <c:v>3242.5</c:v>
                </c:pt>
                <c:pt idx="13">
                  <c:v>4609.5</c:v>
                </c:pt>
                <c:pt idx="14">
                  <c:v>6305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BC-4204-9BC6-673A5AFB2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32624"/>
        <c:axId val="1"/>
      </c:scatterChart>
      <c:valAx>
        <c:axId val="63263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3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840318-B9D4-8221-B65A-9AB65072D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42" sqref="F42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</v>
      </c>
    </row>
    <row r="2" spans="1:6" x14ac:dyDescent="0.2">
      <c r="A2" t="s">
        <v>25</v>
      </c>
      <c r="B2" t="s">
        <v>46</v>
      </c>
      <c r="D2" s="3" t="s">
        <v>42</v>
      </c>
      <c r="E2" s="30" t="s">
        <v>41</v>
      </c>
    </row>
    <row r="3" spans="1:6" ht="13.5" thickBot="1" x14ac:dyDescent="0.25">
      <c r="E3" t="s">
        <v>49</v>
      </c>
    </row>
    <row r="4" spans="1:6" ht="14.25" thickTop="1" thickBot="1" x14ac:dyDescent="0.25">
      <c r="A4" s="5" t="s">
        <v>2</v>
      </c>
      <c r="C4" s="8" t="s">
        <v>40</v>
      </c>
      <c r="D4" s="9" t="s">
        <v>40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v>56232.83</v>
      </c>
      <c r="D7" s="29" t="s">
        <v>38</v>
      </c>
    </row>
    <row r="8" spans="1:6" x14ac:dyDescent="0.2">
      <c r="A8" t="s">
        <v>5</v>
      </c>
      <c r="C8">
        <v>0.46470099999999998</v>
      </c>
      <c r="D8" s="29" t="s">
        <v>38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3.7039655366209534E-3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-6.5471200822638003E-8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59162.773096169614</v>
      </c>
      <c r="E15" s="16" t="s">
        <v>35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0.46470093452879913</v>
      </c>
      <c r="E16" s="16" t="s">
        <v>32</v>
      </c>
      <c r="F16" s="17">
        <f ca="1">NOW()+15018.5+$C$5/24</f>
        <v>60326.682033217592</v>
      </c>
    </row>
    <row r="17" spans="1:21" ht="13.5" thickBot="1" x14ac:dyDescent="0.25">
      <c r="A17" s="16" t="s">
        <v>29</v>
      </c>
      <c r="B17" s="12"/>
      <c r="C17" s="12">
        <f>COUNT(C21:C2191)</f>
        <v>15</v>
      </c>
      <c r="E17" s="16" t="s">
        <v>36</v>
      </c>
      <c r="F17" s="17">
        <f ca="1">ROUND(2*(F16-$C$7)/$C$8,0)/2+F15</f>
        <v>8810.5</v>
      </c>
    </row>
    <row r="18" spans="1:21" ht="14.25" thickTop="1" thickBot="1" x14ac:dyDescent="0.25">
      <c r="A18" s="18" t="s">
        <v>7</v>
      </c>
      <c r="B18" s="12"/>
      <c r="C18" s="21">
        <f ca="1">+C15</f>
        <v>59162.773096169614</v>
      </c>
      <c r="D18" s="22">
        <f ca="1">+C16</f>
        <v>0.46470093452879913</v>
      </c>
      <c r="E18" s="16" t="s">
        <v>37</v>
      </c>
      <c r="F18" s="25">
        <f ca="1">ROUND(2*(F16-$C$15)/$C$16,0)/2+F15</f>
        <v>2505.5</v>
      </c>
    </row>
    <row r="19" spans="1:21" ht="13.5" thickTop="1" x14ac:dyDescent="0.2">
      <c r="E19" s="16" t="s">
        <v>33</v>
      </c>
      <c r="F19" s="20">
        <f ca="1">+$C$15+$C$16*F18-15018.5-$C$5/24</f>
        <v>45308.977120964853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8" t="s">
        <v>39</v>
      </c>
    </row>
    <row r="21" spans="1:21" x14ac:dyDescent="0.2">
      <c r="A21" t="s">
        <v>38</v>
      </c>
      <c r="C21" s="10">
        <f>+C7</f>
        <v>56232.83</v>
      </c>
      <c r="D21" s="10" t="s">
        <v>15</v>
      </c>
      <c r="E21">
        <f t="shared" ref="E21:E34" si="0">+(C21-C$7)/C$8</f>
        <v>0</v>
      </c>
      <c r="F21">
        <f t="shared" ref="F21:F35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3.7039655366209534E-3</v>
      </c>
      <c r="Q21" s="2">
        <f t="shared" ref="Q21:Q34" si="4">+C21-15018.5</f>
        <v>41214.33</v>
      </c>
    </row>
    <row r="22" spans="1:21" x14ac:dyDescent="0.2">
      <c r="A22" s="33" t="s">
        <v>50</v>
      </c>
      <c r="B22" s="34" t="s">
        <v>44</v>
      </c>
      <c r="C22" s="35">
        <v>56167.539700000001</v>
      </c>
      <c r="D22" s="35">
        <v>2.8999999999999998E-3</v>
      </c>
      <c r="E22">
        <f t="shared" si="0"/>
        <v>-140.4995900589854</v>
      </c>
      <c r="F22">
        <f t="shared" si="1"/>
        <v>-140.5</v>
      </c>
      <c r="G22">
        <f t="shared" si="2"/>
        <v>1.9050000264542177E-4</v>
      </c>
      <c r="K22">
        <f t="shared" ref="K22:K34" si="5">+G22</f>
        <v>1.9050000264542177E-4</v>
      </c>
      <c r="O22">
        <f t="shared" ca="1" si="3"/>
        <v>3.7131642403365342E-3</v>
      </c>
      <c r="Q22" s="2">
        <f t="shared" si="4"/>
        <v>41149.039700000001</v>
      </c>
    </row>
    <row r="23" spans="1:21" x14ac:dyDescent="0.2">
      <c r="A23" s="30" t="s">
        <v>43</v>
      </c>
      <c r="B23" s="31" t="s">
        <v>44</v>
      </c>
      <c r="C23" s="32">
        <v>56232.833500000001</v>
      </c>
      <c r="D23" s="32">
        <v>4.0000000000000002E-4</v>
      </c>
      <c r="E23">
        <f t="shared" si="0"/>
        <v>7.5317246980188433E-3</v>
      </c>
      <c r="F23">
        <f t="shared" si="1"/>
        <v>0</v>
      </c>
      <c r="G23">
        <f t="shared" si="2"/>
        <v>3.4999999988940544E-3</v>
      </c>
      <c r="K23">
        <f t="shared" si="5"/>
        <v>3.4999999988940544E-3</v>
      </c>
      <c r="O23">
        <f t="shared" ca="1" si="3"/>
        <v>3.7039655366209534E-3</v>
      </c>
      <c r="Q23" s="2">
        <f t="shared" si="4"/>
        <v>41214.333500000001</v>
      </c>
    </row>
    <row r="24" spans="1:21" x14ac:dyDescent="0.2">
      <c r="A24" s="30" t="s">
        <v>43</v>
      </c>
      <c r="B24" s="31" t="s">
        <v>44</v>
      </c>
      <c r="C24" s="32">
        <v>56279.768300000003</v>
      </c>
      <c r="D24" s="32">
        <v>3.0000000000000003E-4</v>
      </c>
      <c r="E24">
        <f t="shared" si="0"/>
        <v>101.00752957278254</v>
      </c>
      <c r="F24">
        <f t="shared" si="1"/>
        <v>101</v>
      </c>
      <c r="G24">
        <f t="shared" si="2"/>
        <v>3.4989999985555187E-3</v>
      </c>
      <c r="K24">
        <f t="shared" si="5"/>
        <v>3.4989999985555187E-3</v>
      </c>
      <c r="O24">
        <f t="shared" ca="1" si="3"/>
        <v>3.6973529453378671E-3</v>
      </c>
      <c r="Q24" s="2">
        <f t="shared" si="4"/>
        <v>41261.268300000003</v>
      </c>
    </row>
    <row r="25" spans="1:21" x14ac:dyDescent="0.2">
      <c r="A25" s="30" t="s">
        <v>43</v>
      </c>
      <c r="B25" s="31" t="s">
        <v>45</v>
      </c>
      <c r="C25" s="32">
        <v>56290.689599999998</v>
      </c>
      <c r="D25" s="32">
        <v>3.0000000000000003E-4</v>
      </c>
      <c r="E25">
        <f t="shared" si="0"/>
        <v>124.5093081357607</v>
      </c>
      <c r="F25">
        <f t="shared" si="1"/>
        <v>124.5</v>
      </c>
      <c r="G25">
        <f t="shared" si="2"/>
        <v>4.3254999982309528E-3</v>
      </c>
      <c r="K25">
        <f t="shared" si="5"/>
        <v>4.3254999982309528E-3</v>
      </c>
      <c r="O25">
        <f t="shared" ca="1" si="3"/>
        <v>3.6958143721185352E-3</v>
      </c>
      <c r="Q25" s="2">
        <f t="shared" si="4"/>
        <v>41272.189599999998</v>
      </c>
    </row>
    <row r="26" spans="1:21" x14ac:dyDescent="0.2">
      <c r="A26" s="30" t="s">
        <v>47</v>
      </c>
      <c r="B26" s="31" t="s">
        <v>45</v>
      </c>
      <c r="C26" s="32">
        <v>56297.659399999997</v>
      </c>
      <c r="D26" s="32">
        <v>5.9999999999999995E-4</v>
      </c>
      <c r="E26">
        <f t="shared" si="0"/>
        <v>139.50776951199822</v>
      </c>
      <c r="F26">
        <f t="shared" si="1"/>
        <v>139.5</v>
      </c>
      <c r="G26">
        <f t="shared" si="2"/>
        <v>3.6104999962844886E-3</v>
      </c>
      <c r="K26">
        <f t="shared" si="5"/>
        <v>3.6104999962844886E-3</v>
      </c>
      <c r="O26">
        <f t="shared" ca="1" si="3"/>
        <v>3.6948323041061954E-3</v>
      </c>
      <c r="Q26" s="2">
        <f t="shared" si="4"/>
        <v>41279.159399999997</v>
      </c>
    </row>
    <row r="27" spans="1:21" x14ac:dyDescent="0.2">
      <c r="A27" s="30" t="s">
        <v>48</v>
      </c>
      <c r="B27" s="31" t="s">
        <v>44</v>
      </c>
      <c r="C27" s="32">
        <v>56516.533459999999</v>
      </c>
      <c r="D27" s="32">
        <v>2.0000000000000001E-4</v>
      </c>
      <c r="E27">
        <f t="shared" si="0"/>
        <v>610.50753064873334</v>
      </c>
      <c r="F27">
        <f t="shared" si="1"/>
        <v>610.5</v>
      </c>
      <c r="G27">
        <f t="shared" si="2"/>
        <v>3.4994999950868078E-3</v>
      </c>
      <c r="K27">
        <f t="shared" si="5"/>
        <v>3.4994999950868078E-3</v>
      </c>
      <c r="O27">
        <f t="shared" ca="1" si="3"/>
        <v>3.6639953685187331E-3</v>
      </c>
      <c r="Q27" s="2">
        <f t="shared" si="4"/>
        <v>41498.033459999999</v>
      </c>
    </row>
    <row r="28" spans="1:21" x14ac:dyDescent="0.2">
      <c r="A28" s="39" t="s">
        <v>50</v>
      </c>
      <c r="B28" s="40" t="s">
        <v>44</v>
      </c>
      <c r="C28" s="41">
        <v>56950.333700000003</v>
      </c>
      <c r="D28" s="41">
        <v>0.02</v>
      </c>
      <c r="E28">
        <f t="shared" si="0"/>
        <v>1544.0115256907154</v>
      </c>
      <c r="F28">
        <f t="shared" si="1"/>
        <v>1544</v>
      </c>
      <c r="G28">
        <f t="shared" si="2"/>
        <v>5.3560000014840625E-3</v>
      </c>
      <c r="K28">
        <f t="shared" si="5"/>
        <v>5.3560000014840625E-3</v>
      </c>
      <c r="O28">
        <f t="shared" ca="1" si="3"/>
        <v>3.6028780025508002E-3</v>
      </c>
      <c r="Q28" s="2">
        <f t="shared" si="4"/>
        <v>41931.833700000003</v>
      </c>
    </row>
    <row r="29" spans="1:21" s="43" customFormat="1" x14ac:dyDescent="0.2">
      <c r="A29" s="46" t="s">
        <v>50</v>
      </c>
      <c r="B29" s="47" t="s">
        <v>44</v>
      </c>
      <c r="C29" s="48">
        <v>56950.570500000002</v>
      </c>
      <c r="D29" s="48">
        <v>8.3000000000000001E-3</v>
      </c>
      <c r="E29" s="43">
        <f t="shared" si="0"/>
        <v>1544.5211006647282</v>
      </c>
      <c r="F29" s="43">
        <f t="shared" si="1"/>
        <v>1544.5</v>
      </c>
      <c r="G29" s="43">
        <f t="shared" si="2"/>
        <v>9.8054999980377033E-3</v>
      </c>
      <c r="K29" s="43">
        <f t="shared" si="5"/>
        <v>9.8054999980377033E-3</v>
      </c>
      <c r="O29" s="43">
        <f t="shared" ca="1" si="3"/>
        <v>3.6028452669503892E-3</v>
      </c>
      <c r="Q29" s="45">
        <f t="shared" si="4"/>
        <v>41932.070500000002</v>
      </c>
    </row>
    <row r="30" spans="1:21" s="43" customFormat="1" x14ac:dyDescent="0.2">
      <c r="A30" s="46" t="s">
        <v>50</v>
      </c>
      <c r="B30" s="47" t="s">
        <v>44</v>
      </c>
      <c r="C30" s="48">
        <v>57338.359100000001</v>
      </c>
      <c r="D30" s="48">
        <v>6.1999999999999998E-3</v>
      </c>
      <c r="E30" s="43">
        <f t="shared" si="0"/>
        <v>2379.0116655655997</v>
      </c>
      <c r="F30" s="43">
        <f t="shared" si="1"/>
        <v>2379</v>
      </c>
      <c r="G30" s="43">
        <f t="shared" si="2"/>
        <v>5.4210000016610138E-3</v>
      </c>
      <c r="K30" s="43">
        <f t="shared" si="5"/>
        <v>5.4210000016610138E-3</v>
      </c>
      <c r="O30" s="43">
        <f t="shared" ca="1" si="3"/>
        <v>3.5482095498638976E-3</v>
      </c>
      <c r="Q30" s="45">
        <f t="shared" si="4"/>
        <v>42319.859100000001</v>
      </c>
    </row>
    <row r="31" spans="1:21" s="43" customFormat="1" x14ac:dyDescent="0.2">
      <c r="A31" s="46" t="s">
        <v>50</v>
      </c>
      <c r="B31" s="47" t="s">
        <v>44</v>
      </c>
      <c r="C31" s="48">
        <v>57338.587699999996</v>
      </c>
      <c r="D31" s="48">
        <v>5.7000000000000002E-3</v>
      </c>
      <c r="E31" s="43">
        <f t="shared" si="0"/>
        <v>2379.5035947845922</v>
      </c>
      <c r="F31" s="43">
        <f t="shared" si="1"/>
        <v>2379.5</v>
      </c>
      <c r="G31" s="43">
        <f t="shared" si="2"/>
        <v>1.6704999943613075E-3</v>
      </c>
      <c r="K31" s="43">
        <f t="shared" si="5"/>
        <v>1.6704999943613075E-3</v>
      </c>
      <c r="O31" s="43">
        <f t="shared" ca="1" si="3"/>
        <v>3.5481768142634862E-3</v>
      </c>
      <c r="Q31" s="45">
        <f t="shared" si="4"/>
        <v>42320.087699999996</v>
      </c>
    </row>
    <row r="32" spans="1:21" s="43" customFormat="1" x14ac:dyDescent="0.2">
      <c r="A32" s="36" t="s">
        <v>0</v>
      </c>
      <c r="B32" s="37" t="s">
        <v>45</v>
      </c>
      <c r="C32" s="38">
        <v>57727.541499999999</v>
      </c>
      <c r="D32" s="38">
        <v>2.0000000000000001E-4</v>
      </c>
      <c r="E32" s="43">
        <f t="shared" si="0"/>
        <v>3216.5015784343</v>
      </c>
      <c r="F32" s="43">
        <f t="shared" si="1"/>
        <v>3216.5</v>
      </c>
      <c r="G32" s="43">
        <f t="shared" si="2"/>
        <v>7.3349999729543924E-4</v>
      </c>
      <c r="K32" s="43">
        <f t="shared" si="5"/>
        <v>7.3349999729543924E-4</v>
      </c>
      <c r="O32" s="43">
        <f t="shared" ca="1" si="3"/>
        <v>3.4933774191749385E-3</v>
      </c>
      <c r="Q32" s="45">
        <f t="shared" si="4"/>
        <v>42709.041499999999</v>
      </c>
    </row>
    <row r="33" spans="1:17" s="43" customFormat="1" x14ac:dyDescent="0.2">
      <c r="A33" s="42" t="s">
        <v>51</v>
      </c>
      <c r="C33" s="44">
        <v>57739.626100000001</v>
      </c>
      <c r="D33" s="44">
        <v>5.9999999999999995E-4</v>
      </c>
      <c r="E33" s="43">
        <f t="shared" si="0"/>
        <v>3242.5066870955725</v>
      </c>
      <c r="F33" s="43">
        <f t="shared" si="1"/>
        <v>3242.5</v>
      </c>
      <c r="G33" s="43">
        <f t="shared" si="2"/>
        <v>3.1075000006239861E-3</v>
      </c>
      <c r="K33" s="43">
        <f t="shared" si="5"/>
        <v>3.1075000006239861E-3</v>
      </c>
      <c r="O33" s="43">
        <f t="shared" ca="1" si="3"/>
        <v>3.4916751679535496E-3</v>
      </c>
      <c r="Q33" s="45">
        <f t="shared" si="4"/>
        <v>42721.126100000001</v>
      </c>
    </row>
    <row r="34" spans="1:17" s="43" customFormat="1" x14ac:dyDescent="0.2">
      <c r="A34" s="46" t="s">
        <v>56</v>
      </c>
      <c r="C34" s="44">
        <v>58374.869495132662</v>
      </c>
      <c r="D34" s="44">
        <v>4.0000000000000002E-4</v>
      </c>
      <c r="E34" s="43">
        <f t="shared" si="0"/>
        <v>4609.5005070629495</v>
      </c>
      <c r="F34" s="43">
        <f t="shared" si="1"/>
        <v>4609.5</v>
      </c>
      <c r="G34" s="43">
        <f t="shared" si="2"/>
        <v>2.3563265858683735E-4</v>
      </c>
      <c r="K34" s="43">
        <f t="shared" si="5"/>
        <v>2.3563265858683735E-4</v>
      </c>
      <c r="O34" s="43">
        <f t="shared" ca="1" si="3"/>
        <v>3.4021760364290037E-3</v>
      </c>
      <c r="Q34" s="45">
        <f t="shared" si="4"/>
        <v>43356.369495132662</v>
      </c>
    </row>
    <row r="35" spans="1:17" s="43" customFormat="1" x14ac:dyDescent="0.2">
      <c r="A35" s="49" t="s">
        <v>57</v>
      </c>
      <c r="B35" s="50"/>
      <c r="C35" s="51">
        <v>59162.775000000001</v>
      </c>
      <c r="D35" s="51">
        <v>1E-3</v>
      </c>
      <c r="E35" s="43">
        <f>+(C35-C$7)/C$8</f>
        <v>6305.0111792313764</v>
      </c>
      <c r="F35" s="43">
        <f t="shared" si="1"/>
        <v>6305</v>
      </c>
      <c r="G35" s="43">
        <f>+C35-(C$7+F35*C$8)</f>
        <v>5.1949999979115091E-3</v>
      </c>
      <c r="K35" s="43">
        <f>+G35</f>
        <v>5.1949999979115091E-3</v>
      </c>
      <c r="O35" s="43">
        <f ca="1">+C$11+C$12*$F35</f>
        <v>3.291169615434221E-3</v>
      </c>
      <c r="Q35" s="45">
        <f>+C35-15018.5</f>
        <v>44144.275000000001</v>
      </c>
    </row>
    <row r="36" spans="1:17" s="43" customFormat="1" x14ac:dyDescent="0.2">
      <c r="C36" s="44"/>
      <c r="D36" s="44"/>
    </row>
    <row r="37" spans="1:17" s="43" customFormat="1" x14ac:dyDescent="0.2">
      <c r="C37" s="44"/>
      <c r="D37" s="44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3819" r:id="rId1" display="http://vsolj.cetus-net.org/bulletin.html"/>
    <hyperlink ref="H63812" r:id="rId2" display="https://www.aavso.org/ejaavso"/>
    <hyperlink ref="I63819" r:id="rId3" display="http://vsolj.cetus-net.org/bulletin.html"/>
    <hyperlink ref="AQ57462" r:id="rId4" display="http://cdsbib.u-strasbg.fr/cgi-bin/cdsbib?1990RMxAA..21..381G"/>
    <hyperlink ref="H63816" r:id="rId5" display="https://www.aavso.org/ejaavso"/>
    <hyperlink ref="AP4826" r:id="rId6" display="http://cdsbib.u-strasbg.fr/cgi-bin/cdsbib?1990RMxAA..21..381G"/>
    <hyperlink ref="AP4829" r:id="rId7" display="http://cdsbib.u-strasbg.fr/cgi-bin/cdsbib?1990RMxAA..21..381G"/>
    <hyperlink ref="AP4827" r:id="rId8" display="http://cdsbib.u-strasbg.fr/cgi-bin/cdsbib?1990RMxAA..21..381G"/>
    <hyperlink ref="AP4811" r:id="rId9" display="http://cdsbib.u-strasbg.fr/cgi-bin/cdsbib?1990RMxAA..21..381G"/>
    <hyperlink ref="AQ5040" r:id="rId10" display="http://cdsbib.u-strasbg.fr/cgi-bin/cdsbib?1990RMxAA..21..381G"/>
    <hyperlink ref="AQ5044" r:id="rId11" display="http://cdsbib.u-strasbg.fr/cgi-bin/cdsbib?1990RMxAA..21..381G"/>
    <hyperlink ref="AQ1372" r:id="rId12" display="http://cdsbib.u-strasbg.fr/cgi-bin/cdsbib?1990RMxAA..21..381G"/>
    <hyperlink ref="I100" r:id="rId13" display="http://vsolj.cetus-net.org/bulletin.html"/>
    <hyperlink ref="H100" r:id="rId14" display="http://vsolj.cetus-net.org/bulletin.html"/>
    <hyperlink ref="AQ708" r:id="rId15" display="http://cdsbib.u-strasbg.fr/cgi-bin/cdsbib?1990RMxAA..21..381G"/>
    <hyperlink ref="AQ707" r:id="rId16" display="http://cdsbib.u-strasbg.fr/cgi-bin/cdsbib?1990RMxAA..21..381G"/>
    <hyperlink ref="AP3102" r:id="rId17" display="http://cdsbib.u-strasbg.fr/cgi-bin/cdsbib?1990RMxAA..21..381G"/>
    <hyperlink ref="AP3120" r:id="rId18" display="http://cdsbib.u-strasbg.fr/cgi-bin/cdsbib?1990RMxAA..21..381G"/>
    <hyperlink ref="AP3121" r:id="rId19" display="http://cdsbib.u-strasbg.fr/cgi-bin/cdsbib?1990RMxAA..21..381G"/>
    <hyperlink ref="AP3117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2024-01-17T03:22:07Z</dcterms:modified>
</cp:coreProperties>
</file>