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D122108-F363-420C-8989-70E25A26D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29" i="1"/>
  <c r="F29" i="1"/>
  <c r="G29" i="1" s="1"/>
  <c r="K29" i="1" s="1"/>
  <c r="E22" i="1"/>
  <c r="F22" i="1" s="1"/>
  <c r="G22" i="1" s="1"/>
  <c r="I22" i="1" s="1"/>
  <c r="E24" i="1"/>
  <c r="F24" i="1" s="1"/>
  <c r="G24" i="1" s="1"/>
  <c r="K24" i="1" s="1"/>
  <c r="E27" i="1"/>
  <c r="F27" i="1"/>
  <c r="G27" i="1" s="1"/>
  <c r="I27" i="1" s="1"/>
  <c r="Q28" i="1"/>
  <c r="Q29" i="1"/>
  <c r="E28" i="1"/>
  <c r="F28" i="1" s="1"/>
  <c r="G28" i="1" s="1"/>
  <c r="K28" i="1" s="1"/>
  <c r="E21" i="1"/>
  <c r="F21" i="1"/>
  <c r="G21" i="1" s="1"/>
  <c r="K21" i="1" s="1"/>
  <c r="Q22" i="1"/>
  <c r="Q24" i="1"/>
  <c r="Q25" i="1"/>
  <c r="Q27" i="1"/>
  <c r="Q26" i="1"/>
  <c r="Q23" i="1"/>
  <c r="F16" i="1"/>
  <c r="C17" i="1"/>
  <c r="Q21" i="1"/>
  <c r="E26" i="1"/>
  <c r="F26" i="1"/>
  <c r="G26" i="1" s="1"/>
  <c r="I26" i="1" s="1"/>
  <c r="E23" i="1"/>
  <c r="F23" i="1"/>
  <c r="G23" i="1"/>
  <c r="K23" i="1" s="1"/>
  <c r="E25" i="1"/>
  <c r="F25" i="1"/>
  <c r="G25" i="1" s="1"/>
  <c r="K25" i="1" s="1"/>
  <c r="C11" i="1"/>
  <c r="C12" i="1"/>
  <c r="O31" i="1" l="1"/>
  <c r="O30" i="1"/>
  <c r="O27" i="1"/>
  <c r="O21" i="1"/>
  <c r="O26" i="1"/>
  <c r="C15" i="1"/>
  <c r="F18" i="1" s="1"/>
  <c r="O23" i="1"/>
  <c r="O24" i="1"/>
  <c r="O28" i="1"/>
  <c r="O29" i="1"/>
  <c r="O22" i="1"/>
  <c r="O25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<sst xmlns="http://schemas.openxmlformats.org/spreadsheetml/2006/main" count="79" uniqueCount="62">
  <si>
    <t>OEJV 0191</t>
  </si>
  <si>
    <t>OEJV 0181</t>
  </si>
  <si>
    <t>VSB 060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</si>
  <si>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</si>
  <si>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</si>
  <si>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</si>
  <si>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</si>
  <si>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</si>
  <si>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</si>
  <si>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</si>
  <si>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</si>
  <si>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</si>
  <si>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</si>
  <si>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</si>
  <si>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</si>
  <si>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</si>
  <si>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</si>
  <si>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</si>
  <si>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</si>
  <si>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</si>
  <si>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</si>
  <si>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</si>
  <si>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</si>
  <si>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</si>
  <si>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</si>
  <si>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</si>
  <si>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</si>
  <si>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</si>
  <si>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</si>
  <si>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</si>
  <si>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</si>
  <si>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</si>
  <si>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</si>
  <si>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</si>
  <si>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</si>
  <si>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</si>
  <si>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</si>
  <si>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</si>
  <si>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</si>
  <si>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</si>
  <si>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</si>
  <si>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</si>
  <si>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</si>
  <si>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</si>
  <si>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</si>
  <si>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</si>
  <si>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BF Cap</t>
  </si>
  <si>
    <t>G6336-1160</t>
  </si>
  <si>
    <t>EB</t>
  </si>
  <si>
    <t>pr_0</t>
  </si>
  <si>
    <t>F0V</t>
  </si>
  <si>
    <t>BF Cap / GSC 6336-1160</t>
  </si>
  <si>
    <t>as of2017-11-24</t>
  </si>
  <si>
    <t>Kreimer</t>
  </si>
  <si>
    <t>GCVS</t>
  </si>
  <si>
    <t>VSB_061</t>
  </si>
  <si>
    <t>Ic</t>
  </si>
  <si>
    <t>VSB, 91</t>
  </si>
  <si>
    <t>U</t>
  </si>
  <si>
    <t>Ha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</si>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</sst>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1" fillId="0" borderId="0" xfId="0" applyFont="1" applyAlignment="1"/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6" fillId="0" borderId="0" xfId="4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Cap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0-4AA1-9A86-03F9A062F0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1.3579999940702692E-3</c:v>
                </c:pt>
                <c:pt idx="5">
                  <c:v>2.3885999980848283E-3</c:v>
                </c:pt>
                <c:pt idx="6">
                  <c:v>-5.1159999566152692E-4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0-4AA1-9A86-03F9A062F0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50-4AA1-9A86-03F9A062F0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1.6617900000710506E-2</c:v>
                </c:pt>
                <c:pt idx="3">
                  <c:v>1.6617900211713277E-2</c:v>
                </c:pt>
                <c:pt idx="4">
                  <c:v>1.6617900211713277E-2</c:v>
                </c:pt>
                <c:pt idx="7">
                  <c:v>-4.7267999980249442E-3</c:v>
                </c:pt>
                <c:pt idx="8">
                  <c:v>-1.3780000153928995E-4</c:v>
                </c:pt>
                <c:pt idx="9">
                  <c:v>4.873599908023607E-3</c:v>
                </c:pt>
                <c:pt idx="10">
                  <c:v>4.873599908023607E-3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0-4AA1-9A86-03F9A062F0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50-4AA1-9A86-03F9A062F0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50-4AA1-9A86-03F9A062F0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50-4AA1-9A86-03F9A062F0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3.5958872122302402E-3</c:v>
                </c:pt>
                <c:pt idx="1">
                  <c:v>1.9576785670965078E-3</c:v>
                </c:pt>
                <c:pt idx="2">
                  <c:v>5.5371971772592218E-3</c:v>
                </c:pt>
                <c:pt idx="3">
                  <c:v>5.5371971772592218E-3</c:v>
                </c:pt>
                <c:pt idx="4">
                  <c:v>5.5371971772592218E-3</c:v>
                </c:pt>
                <c:pt idx="5">
                  <c:v>5.5554116142590444E-3</c:v>
                </c:pt>
                <c:pt idx="6">
                  <c:v>5.7122520957305686E-3</c:v>
                </c:pt>
                <c:pt idx="7">
                  <c:v>5.8527323044477624E-3</c:v>
                </c:pt>
                <c:pt idx="8">
                  <c:v>5.862548468100361E-3</c:v>
                </c:pt>
                <c:pt idx="9">
                  <c:v>6.4115992217357283E-3</c:v>
                </c:pt>
                <c:pt idx="10">
                  <c:v>6.4115992217357283E-3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50-4AA1-9A86-03F9A062F0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50-4AA1-9A86-03F9A062F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18928"/>
        <c:axId val="1"/>
      </c:scatterChart>
      <c:valAx>
        <c:axId val="45921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21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D99F89-C284-00BF-57D3-855CA2DD7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51</v>
      </c>
      <c r="F1" s="38" t="s">
        <v>46</v>
      </c>
      <c r="G1" s="31">
        <v>0</v>
      </c>
      <c r="H1" s="32"/>
      <c r="I1" s="39" t="s">
        <v>47</v>
      </c>
      <c r="J1" s="38" t="s">
        <v>46</v>
      </c>
      <c r="K1" s="40">
        <v>20.182860000000002</v>
      </c>
      <c r="L1" s="34">
        <v>-19.172899999999998</v>
      </c>
      <c r="M1" s="35">
        <v>52500.419900000001</v>
      </c>
      <c r="N1" s="35">
        <v>0.53267580000000003</v>
      </c>
      <c r="O1" s="33" t="s">
        <v>48</v>
      </c>
      <c r="P1" s="34">
        <v>8.94</v>
      </c>
      <c r="Q1" s="34">
        <v>9.27</v>
      </c>
      <c r="S1" s="42" t="s">
        <v>50</v>
      </c>
      <c r="U1" s="41" t="s">
        <v>49</v>
      </c>
    </row>
    <row r="2" spans="1:21" x14ac:dyDescent="0.2">
      <c r="A2" t="s">
        <v>28</v>
      </c>
      <c r="B2" t="s">
        <v>48</v>
      </c>
      <c r="C2" s="30"/>
      <c r="D2" s="3"/>
    </row>
    <row r="3" spans="1:21" ht="13.5" thickBot="1" x14ac:dyDescent="0.25">
      <c r="C3" s="43" t="s">
        <v>52</v>
      </c>
    </row>
    <row r="4" spans="1:21" ht="14.25" thickTop="1" thickBot="1" x14ac:dyDescent="0.25">
      <c r="A4" s="5" t="s">
        <v>5</v>
      </c>
      <c r="C4" s="27">
        <v>48500.025999999998</v>
      </c>
      <c r="D4" s="28">
        <v>0.53267600000000004</v>
      </c>
    </row>
    <row r="5" spans="1:21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21" x14ac:dyDescent="0.2">
      <c r="A6" s="5" t="s">
        <v>6</v>
      </c>
    </row>
    <row r="7" spans="1:21" x14ac:dyDescent="0.2">
      <c r="A7" t="s">
        <v>7</v>
      </c>
      <c r="C7" s="60">
        <v>52500.419900000001</v>
      </c>
      <c r="D7" s="29" t="s">
        <v>53</v>
      </c>
    </row>
    <row r="8" spans="1:21" x14ac:dyDescent="0.2">
      <c r="A8" t="s">
        <v>8</v>
      </c>
      <c r="C8" s="60">
        <v>0.53267580000000003</v>
      </c>
      <c r="D8" s="29" t="s">
        <v>53</v>
      </c>
    </row>
    <row r="9" spans="1:21" x14ac:dyDescent="0.2">
      <c r="A9" s="24" t="s">
        <v>37</v>
      </c>
      <c r="C9" s="25">
        <v>21</v>
      </c>
      <c r="D9" s="22" t="s">
        <v>60</v>
      </c>
      <c r="E9" s="23" t="s">
        <v>61</v>
      </c>
    </row>
    <row r="10" spans="1:21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21" x14ac:dyDescent="0.2">
      <c r="A11" s="10" t="s">
        <v>20</v>
      </c>
      <c r="B11" s="10"/>
      <c r="C11" s="21">
        <f ca="1">INTERCEPT(INDIRECT($E$9):G992,INDIRECT($D$9):F992)</f>
        <v>3.5958872122302402E-3</v>
      </c>
      <c r="D11" s="3"/>
      <c r="E11" s="10"/>
    </row>
    <row r="12" spans="1:21" x14ac:dyDescent="0.2">
      <c r="A12" s="10" t="s">
        <v>21</v>
      </c>
      <c r="B12" s="10"/>
      <c r="C12" s="21">
        <f ca="1">SLOPE(INDIRECT($E$9):G992,INDIRECT($D$9):F992)</f>
        <v>2.1813697005775395E-7</v>
      </c>
      <c r="D12" s="3"/>
      <c r="E12" s="10"/>
    </row>
    <row r="13" spans="1:21" x14ac:dyDescent="0.2">
      <c r="A13" s="10" t="s">
        <v>23</v>
      </c>
      <c r="B13" s="10"/>
      <c r="C13" s="3" t="s">
        <v>18</v>
      </c>
    </row>
    <row r="14" spans="1:21" x14ac:dyDescent="0.2">
      <c r="A14" s="10"/>
      <c r="B14" s="10"/>
      <c r="C14" s="10"/>
    </row>
    <row r="15" spans="1:21" x14ac:dyDescent="0.2">
      <c r="A15" s="12" t="s">
        <v>22</v>
      </c>
      <c r="B15" s="10"/>
      <c r="C15" s="13">
        <f ca="1">(C7+C11)+(C8+C12)*INT(MAX(F21:F3533))</f>
        <v>59376.205537999223</v>
      </c>
      <c r="E15" s="14" t="s">
        <v>39</v>
      </c>
      <c r="F15" s="36">
        <v>1</v>
      </c>
    </row>
    <row r="16" spans="1:21" x14ac:dyDescent="0.2">
      <c r="A16" s="16" t="s">
        <v>9</v>
      </c>
      <c r="B16" s="10"/>
      <c r="C16" s="17">
        <f ca="1">+C8+C12</f>
        <v>0.53267601813697008</v>
      </c>
      <c r="E16" s="14" t="s">
        <v>35</v>
      </c>
      <c r="F16" s="37">
        <f ca="1">NOW()+15018.5+$C$5/24</f>
        <v>60326.690276157402</v>
      </c>
    </row>
    <row r="17" spans="1:21" ht="13.5" thickBot="1" x14ac:dyDescent="0.25">
      <c r="A17" s="14" t="s">
        <v>32</v>
      </c>
      <c r="B17" s="10"/>
      <c r="C17" s="10">
        <f>COUNT(C21:C2191)</f>
        <v>11</v>
      </c>
      <c r="E17" s="14" t="s">
        <v>40</v>
      </c>
      <c r="F17" s="15">
        <f ca="1">ROUND(2*(F16-$C$7)/$C$8,0)/2+F15</f>
        <v>14693.5</v>
      </c>
    </row>
    <row r="18" spans="1:21" ht="14.25" thickTop="1" thickBot="1" x14ac:dyDescent="0.25">
      <c r="A18" s="16" t="s">
        <v>10</v>
      </c>
      <c r="B18" s="10"/>
      <c r="C18" s="19">
        <f ca="1">+C15</f>
        <v>59376.205537999223</v>
      </c>
      <c r="D18" s="20">
        <f ca="1">+C16</f>
        <v>0.53267601813697008</v>
      </c>
      <c r="E18" s="14" t="s">
        <v>41</v>
      </c>
      <c r="F18" s="23">
        <f ca="1">ROUND(2*(F16-$C$15)/$C$16,0)/2+F15</f>
        <v>1785.5</v>
      </c>
    </row>
    <row r="19" spans="1:21" ht="13.5" thickTop="1" x14ac:dyDescent="0.2">
      <c r="E19" s="14" t="s">
        <v>36</v>
      </c>
      <c r="F19" s="18">
        <f ca="1">+$C$15+$C$16*F18-15018.5-$C$5/24</f>
        <v>45309.194401716122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53</v>
      </c>
      <c r="C21" s="8">
        <v>52500.419900000001</v>
      </c>
      <c r="D21" s="8" t="s">
        <v>18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K21">
        <f>+G21</f>
        <v>0</v>
      </c>
      <c r="O21">
        <f t="shared" ref="O21:O29" ca="1" si="3">+C$11+C$12*$F21</f>
        <v>3.5958872122302402E-3</v>
      </c>
      <c r="Q21" s="2">
        <f t="shared" ref="Q21:Q29" si="4">+C21-15018.5</f>
        <v>37481.919900000001</v>
      </c>
    </row>
    <row r="22" spans="1:21" x14ac:dyDescent="0.2">
      <c r="A22" t="s">
        <v>54</v>
      </c>
      <c r="C22" s="8">
        <v>48500.025999999998</v>
      </c>
      <c r="D22" s="8"/>
      <c r="E22">
        <f t="shared" si="0"/>
        <v>-7509.997450606922</v>
      </c>
      <c r="F22">
        <f t="shared" si="1"/>
        <v>-7510</v>
      </c>
      <c r="G22">
        <f t="shared" si="2"/>
        <v>1.3579999940702692E-3</v>
      </c>
      <c r="I22">
        <f>+G22</f>
        <v>1.3579999940702692E-3</v>
      </c>
      <c r="O22">
        <f t="shared" ca="1" si="3"/>
        <v>1.9576785670965078E-3</v>
      </c>
      <c r="Q22" s="2">
        <f t="shared" si="4"/>
        <v>33481.525999999998</v>
      </c>
    </row>
    <row r="23" spans="1:21" x14ac:dyDescent="0.2">
      <c r="A23" s="52" t="s">
        <v>2</v>
      </c>
      <c r="B23" s="53" t="s">
        <v>4</v>
      </c>
      <c r="C23" s="52">
        <v>57240.984799999998</v>
      </c>
      <c r="D23" s="52" t="s">
        <v>56</v>
      </c>
      <c r="E23">
        <f t="shared" si="0"/>
        <v>8899.5311970245257</v>
      </c>
      <c r="F23">
        <f t="shared" si="1"/>
        <v>8899.5</v>
      </c>
      <c r="G23">
        <f t="shared" si="2"/>
        <v>1.6617900000710506E-2</v>
      </c>
      <c r="K23">
        <f>+G23</f>
        <v>1.6617900000710506E-2</v>
      </c>
      <c r="O23">
        <f t="shared" ca="1" si="3"/>
        <v>5.5371971772592218E-3</v>
      </c>
      <c r="Q23" s="2">
        <f t="shared" si="4"/>
        <v>42222.484799999998</v>
      </c>
    </row>
    <row r="24" spans="1:21" x14ac:dyDescent="0.2">
      <c r="A24" s="44" t="s">
        <v>55</v>
      </c>
      <c r="B24" s="45" t="s">
        <v>4</v>
      </c>
      <c r="C24" s="46">
        <v>57240.984800000209</v>
      </c>
      <c r="D24" s="47"/>
      <c r="E24">
        <f t="shared" si="0"/>
        <v>8899.5311970249222</v>
      </c>
      <c r="F24">
        <f t="shared" si="1"/>
        <v>8899.5</v>
      </c>
      <c r="G24">
        <f t="shared" si="2"/>
        <v>1.6617900211713277E-2</v>
      </c>
      <c r="K24">
        <f>+G24</f>
        <v>1.6617900211713277E-2</v>
      </c>
      <c r="O24">
        <f t="shared" ca="1" si="3"/>
        <v>5.5371971772592218E-3</v>
      </c>
      <c r="Q24" s="2">
        <f t="shared" si="4"/>
        <v>42222.484800000209</v>
      </c>
    </row>
    <row r="25" spans="1:21" x14ac:dyDescent="0.2">
      <c r="A25" s="44" t="s">
        <v>55</v>
      </c>
      <c r="B25" s="45" t="s">
        <v>4</v>
      </c>
      <c r="C25" s="46">
        <v>57240.984800000209</v>
      </c>
      <c r="D25" s="46" t="s">
        <v>56</v>
      </c>
      <c r="E25">
        <f t="shared" si="0"/>
        <v>8899.5311970249222</v>
      </c>
      <c r="F25">
        <f t="shared" si="1"/>
        <v>8899.5</v>
      </c>
      <c r="G25">
        <f t="shared" si="2"/>
        <v>1.6617900211713277E-2</v>
      </c>
      <c r="K25">
        <f>+G25</f>
        <v>1.6617900211713277E-2</v>
      </c>
      <c r="O25">
        <f t="shared" ca="1" si="3"/>
        <v>5.5371971772592218E-3</v>
      </c>
      <c r="Q25" s="2">
        <f t="shared" si="4"/>
        <v>42222.484800000209</v>
      </c>
    </row>
    <row r="26" spans="1:21" x14ac:dyDescent="0.2">
      <c r="A26" s="48" t="s">
        <v>1</v>
      </c>
      <c r="B26" s="49" t="s">
        <v>3</v>
      </c>
      <c r="C26" s="50">
        <v>57285.449000000001</v>
      </c>
      <c r="D26" s="51">
        <v>4.0000000000000001E-3</v>
      </c>
      <c r="E26">
        <f t="shared" si="0"/>
        <v>8983.0044841534</v>
      </c>
      <c r="F26">
        <f t="shared" si="1"/>
        <v>8983</v>
      </c>
      <c r="G26">
        <f t="shared" si="2"/>
        <v>2.3885999980848283E-3</v>
      </c>
      <c r="I26">
        <f>+G26</f>
        <v>2.3885999980848283E-3</v>
      </c>
      <c r="O26">
        <f t="shared" ca="1" si="3"/>
        <v>5.5554116142590444E-3</v>
      </c>
      <c r="Q26" s="2">
        <f t="shared" si="4"/>
        <v>42266.949000000001</v>
      </c>
    </row>
    <row r="27" spans="1:21" x14ac:dyDescent="0.2">
      <c r="A27" s="48" t="s">
        <v>1</v>
      </c>
      <c r="B27" s="49" t="s">
        <v>3</v>
      </c>
      <c r="C27" s="50">
        <v>57668.44</v>
      </c>
      <c r="D27" s="51">
        <v>3.0000000000000001E-3</v>
      </c>
      <c r="E27">
        <f t="shared" si="0"/>
        <v>9701.9990395659079</v>
      </c>
      <c r="F27">
        <f t="shared" si="1"/>
        <v>9702</v>
      </c>
      <c r="G27">
        <f t="shared" si="2"/>
        <v>-5.1159999566152692E-4</v>
      </c>
      <c r="I27">
        <f>+G27</f>
        <v>-5.1159999566152692E-4</v>
      </c>
      <c r="O27">
        <f t="shared" ca="1" si="3"/>
        <v>5.7122520957305686E-3</v>
      </c>
      <c r="Q27" s="2">
        <f t="shared" si="4"/>
        <v>42649.94</v>
      </c>
    </row>
    <row r="28" spans="1:21" x14ac:dyDescent="0.2">
      <c r="A28" s="54" t="s">
        <v>0</v>
      </c>
      <c r="B28" s="55" t="s">
        <v>3</v>
      </c>
      <c r="C28" s="56">
        <v>58011.478999999999</v>
      </c>
      <c r="D28" s="56">
        <v>5.0000000000000001E-3</v>
      </c>
      <c r="E28">
        <f t="shared" si="0"/>
        <v>10345.991126309846</v>
      </c>
      <c r="F28">
        <f t="shared" si="1"/>
        <v>10346</v>
      </c>
      <c r="G28">
        <f t="shared" si="2"/>
        <v>-4.7267999980249442E-3</v>
      </c>
      <c r="K28">
        <f>+G28</f>
        <v>-4.7267999980249442E-3</v>
      </c>
      <c r="O28">
        <f t="shared" ca="1" si="3"/>
        <v>5.8527323044477624E-3</v>
      </c>
      <c r="Q28" s="2">
        <f t="shared" si="4"/>
        <v>42992.978999999999</v>
      </c>
    </row>
    <row r="29" spans="1:21" x14ac:dyDescent="0.2">
      <c r="A29" s="54" t="s">
        <v>0</v>
      </c>
      <c r="B29" s="55" t="s">
        <v>3</v>
      </c>
      <c r="C29" s="56">
        <v>58035.453999999998</v>
      </c>
      <c r="D29" s="56">
        <v>5.0000000000000001E-3</v>
      </c>
      <c r="E29">
        <f t="shared" si="0"/>
        <v>10390.999741306057</v>
      </c>
      <c r="F29">
        <f t="shared" si="1"/>
        <v>10391</v>
      </c>
      <c r="G29">
        <f t="shared" si="2"/>
        <v>-1.3780000153928995E-4</v>
      </c>
      <c r="K29">
        <f>+G29</f>
        <v>-1.3780000153928995E-4</v>
      </c>
      <c r="O29">
        <f t="shared" ca="1" si="3"/>
        <v>5.862548468100361E-3</v>
      </c>
      <c r="Q29" s="2">
        <f t="shared" si="4"/>
        <v>43016.953999999998</v>
      </c>
    </row>
    <row r="30" spans="1:21" x14ac:dyDescent="0.2">
      <c r="A30" s="57" t="s">
        <v>57</v>
      </c>
      <c r="B30" s="58" t="s">
        <v>3</v>
      </c>
      <c r="C30" s="59">
        <v>59376.203999999911</v>
      </c>
      <c r="D30" s="58" t="s">
        <v>58</v>
      </c>
      <c r="E30">
        <f t="shared" ref="E30:E31" si="5">+(C30-C$7)/C$8</f>
        <v>12908.009149279749</v>
      </c>
      <c r="F30">
        <f t="shared" ref="F30:F31" si="6">ROUND(2*E30,0)/2</f>
        <v>12908</v>
      </c>
      <c r="G30">
        <f t="shared" ref="G30:G31" si="7">+C30-(C$7+F30*C$8)</f>
        <v>4.873599908023607E-3</v>
      </c>
      <c r="K30">
        <f t="shared" ref="K30:K31" si="8">+G30</f>
        <v>4.873599908023607E-3</v>
      </c>
      <c r="O30">
        <f t="shared" ref="O30:O31" ca="1" si="9">+C$11+C$12*$F30</f>
        <v>6.4115992217357283E-3</v>
      </c>
      <c r="Q30" s="2">
        <f t="shared" ref="Q30:Q31" si="10">+C30-15018.5</f>
        <v>44357.703999999911</v>
      </c>
    </row>
    <row r="31" spans="1:21" x14ac:dyDescent="0.2">
      <c r="A31" s="57" t="s">
        <v>57</v>
      </c>
      <c r="B31" s="58" t="s">
        <v>3</v>
      </c>
      <c r="C31" s="59">
        <v>59376.203999999911</v>
      </c>
      <c r="D31" s="58" t="s">
        <v>59</v>
      </c>
      <c r="E31">
        <f t="shared" si="5"/>
        <v>12908.009149279749</v>
      </c>
      <c r="F31">
        <f t="shared" si="6"/>
        <v>12908</v>
      </c>
      <c r="G31">
        <f t="shared" si="7"/>
        <v>4.873599908023607E-3</v>
      </c>
      <c r="K31">
        <f t="shared" si="8"/>
        <v>4.873599908023607E-3</v>
      </c>
      <c r="O31">
        <f t="shared" ca="1" si="9"/>
        <v>6.4115992217357283E-3</v>
      </c>
      <c r="Q31" s="2">
        <f t="shared" si="10"/>
        <v>44357.703999999911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06" r:id="rId1" display="http://vsolj.cetus-net.org/bulletin.html" xr:uid="{00000000-0004-0000-0000-000000000000}"/>
    <hyperlink ref="H64791" r:id="rId2" display="http://vsolj.cetus-net.org/bulletin.html" xr:uid="{00000000-0004-0000-0000-000001000000}"/>
    <hyperlink ref="H64784" r:id="rId3" display="https://www.aavso.org/ejaavso" xr:uid="{00000000-0004-0000-0000-000002000000}"/>
    <hyperlink ref="I64791" r:id="rId4" display="http://vsolj.cetus-net.org/bulletin.html" xr:uid="{00000000-0004-0000-0000-000003000000}"/>
    <hyperlink ref="AQ58442" r:id="rId5" display="http://cdsbib.u-strasbg.fr/cgi-bin/cdsbib?1990RMxAA..21..381G" xr:uid="{00000000-0004-0000-0000-000004000000}"/>
    <hyperlink ref="H64788" r:id="rId6" display="https://www.aavso.org/ejaavso" xr:uid="{00000000-0004-0000-0000-000005000000}"/>
    <hyperlink ref="AP5806" r:id="rId7" display="http://cdsbib.u-strasbg.fr/cgi-bin/cdsbib?1990RMxAA..21..381G" xr:uid="{00000000-0004-0000-0000-000006000000}"/>
    <hyperlink ref="AP5809" r:id="rId8" display="http://cdsbib.u-strasbg.fr/cgi-bin/cdsbib?1990RMxAA..21..381G" xr:uid="{00000000-0004-0000-0000-000007000000}"/>
    <hyperlink ref="AP5807" r:id="rId9" display="http://cdsbib.u-strasbg.fr/cgi-bin/cdsbib?1990RMxAA..21..381G" xr:uid="{00000000-0004-0000-0000-000008000000}"/>
    <hyperlink ref="AP5791" r:id="rId10" display="http://cdsbib.u-strasbg.fr/cgi-bin/cdsbib?1990RMxAA..21..381G" xr:uid="{00000000-0004-0000-0000-000009000000}"/>
    <hyperlink ref="AQ6020" r:id="rId11" display="http://cdsbib.u-strasbg.fr/cgi-bin/cdsbib?1990RMxAA..21..381G" xr:uid="{00000000-0004-0000-0000-00000A000000}"/>
    <hyperlink ref="AQ6024" r:id="rId12" display="http://cdsbib.u-strasbg.fr/cgi-bin/cdsbib?1990RMxAA..21..381G" xr:uid="{00000000-0004-0000-0000-00000B000000}"/>
    <hyperlink ref="AQ168" r:id="rId13" display="http://cdsbib.u-strasbg.fr/cgi-bin/cdsbib?1990RMxAA..21..381G" xr:uid="{00000000-0004-0000-0000-00000C000000}"/>
    <hyperlink ref="I2912" r:id="rId14" display="http://vsolj.cetus-net.org/bulletin.html" xr:uid="{00000000-0004-0000-0000-00000D000000}"/>
    <hyperlink ref="H2912" r:id="rId15" display="http://vsolj.cetus-net.org/bulletin.html" xr:uid="{00000000-0004-0000-0000-00000E000000}"/>
    <hyperlink ref="AQ829" r:id="rId16" display="http://cdsbib.u-strasbg.fr/cgi-bin/cdsbib?1990RMxAA..21..381G" xr:uid="{00000000-0004-0000-0000-00000F000000}"/>
    <hyperlink ref="AQ828" r:id="rId17" display="http://cdsbib.u-strasbg.fr/cgi-bin/cdsbib?1990RMxAA..21..381G" xr:uid="{00000000-0004-0000-0000-000010000000}"/>
    <hyperlink ref="AP4082" r:id="rId18" display="http://cdsbib.u-strasbg.fr/cgi-bin/cdsbib?1990RMxAA..21..381G" xr:uid="{00000000-0004-0000-0000-000011000000}"/>
    <hyperlink ref="AP4100" r:id="rId19" display="http://cdsbib.u-strasbg.fr/cgi-bin/cdsbib?1990RMxAA..21..381G" xr:uid="{00000000-0004-0000-0000-000012000000}"/>
    <hyperlink ref="AP4101" r:id="rId20" display="http://cdsbib.u-strasbg.fr/cgi-bin/cdsbib?1990RMxAA..21..381G" xr:uid="{00000000-0004-0000-0000-000013000000}"/>
    <hyperlink ref="AP409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2024-01-17T03:33:59Z</dcterms:modified>
</cp:coreProperties>
</file>