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99272B7-F394-4005-B62A-30007D3D4E5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G11" i="1"/>
  <c r="F11" i="1"/>
  <c r="E21" i="1"/>
  <c r="F21" i="1"/>
  <c r="E15" i="1"/>
  <c r="C17" i="1"/>
  <c r="Q21" i="1"/>
  <c r="R22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<sst xmlns="http://schemas.openxmlformats.org/spreadsheetml/2006/main" count="44" uniqueCount="43">
  <si>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</si>
  <si>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</si>
  <si>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</si>
  <si>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</si>
  <si>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</si>
  <si>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</si>
  <si>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</si>
  <si>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</si>
  <si>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</si>
  <si>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</si>
  <si>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</si>
  <si>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</si>
  <si>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</si>
  <si>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</si>
  <si>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</si>
  <si>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</si>
  <si>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</si>
  <si>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</si>
  <si>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</si>
  <si>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</si>
  <si>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</si>
  <si>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</si>
  <si>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</si>
  <si>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</si>
  <si>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</si>
  <si>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</si>
  <si>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</si>
  <si>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</si>
  <si>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</si>
  <si>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</si>
  <si>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</si>
  <si>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</si>
  <si>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</si>
  <si>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</si>
  <si>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</si>
  <si>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</si>
  <si>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</si>
  <si>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</si>
  <si>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IBVS 5500 Eph.</t>
  </si>
  <si>
    <t>IBVS 5500</t>
  </si>
  <si>
    <t>Cap</t>
  </si>
  <si>
    <t>EW</t>
  </si>
  <si>
    <t>CV Cap / GSC 6328-0223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</si>
</sst>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0" fillId="0" borderId="0" xfId="0" applyFont="1" applyAlignment="1"/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CV Cap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04-4166-84C8-4306B944E2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4-4166-84C8-4306B944E2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04-4166-84C8-4306B944E2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04-4166-84C8-4306B944E2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04-4166-84C8-4306B944E2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04-4166-84C8-4306B944E2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04-4166-84C8-4306B944E2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04-4166-84C8-4306B944E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8720"/>
        <c:axId val="1"/>
      </c:scatterChart>
      <c:valAx>
        <c:axId val="68511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8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298442-55B5-76C2-A4AD-BC9851244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H35" sqref="H3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9" t="s">
        <v>42</v>
      </c>
      <c r="D1" t="s">
        <v>40</v>
      </c>
    </row>
    <row r="2" spans="1:7" x14ac:dyDescent="0.2">
      <c r="A2" t="s">
        <v>23</v>
      </c>
      <c r="B2" t="s">
        <v>41</v>
      </c>
      <c r="C2" s="2"/>
      <c r="D2" s="2"/>
    </row>
    <row r="3" spans="1:7" ht="13.5" thickBot="1" x14ac:dyDescent="0.25"/>
    <row r="4" spans="1:7" ht="13.5" thickBot="1" x14ac:dyDescent="0.25">
      <c r="A4" s="28" t="s">
        <v>38</v>
      </c>
      <c r="C4" s="26">
        <v>52846.474999999999</v>
      </c>
      <c r="D4" s="27">
        <v>0.32190999999999997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52846.474999999999</v>
      </c>
    </row>
    <row r="8" spans="1:7" x14ac:dyDescent="0.2">
      <c r="A8" t="s">
        <v>2</v>
      </c>
      <c r="C8">
        <f>+D4</f>
        <v>0.32190999999999997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14</v>
      </c>
      <c r="B11" s="9"/>
      <c r="C11" s="21" t="e">
        <f ca="1">INTERCEPT(INDIRECT($G$11):G992,INDIRECT($F$11):F992)</f>
        <v>#DIV/0!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15</v>
      </c>
      <c r="B12" s="9"/>
      <c r="C12" s="21" t="e">
        <f ca="1">SLOPE(INDIRECT($G$11):G992,INDIRECT($F$11):F992)</f>
        <v>#DIV/0!</v>
      </c>
      <c r="D12" s="2"/>
      <c r="E12" s="9"/>
    </row>
    <row r="13" spans="1:7" x14ac:dyDescent="0.2">
      <c r="A13" s="9" t="s">
        <v>18</v>
      </c>
      <c r="B13" s="9"/>
      <c r="C13" s="2" t="s">
        <v>12</v>
      </c>
      <c r="D13" s="2"/>
      <c r="E13" s="9"/>
    </row>
    <row r="14" spans="1:7" x14ac:dyDescent="0.2">
      <c r="A14" s="9"/>
      <c r="B14" s="9"/>
      <c r="C14" s="9"/>
      <c r="D14" s="9"/>
      <c r="E14" s="9"/>
    </row>
    <row r="15" spans="1:7" x14ac:dyDescent="0.2">
      <c r="A15" s="11" t="s">
        <v>16</v>
      </c>
      <c r="B15" s="9"/>
      <c r="C15" s="12" t="e">
        <f ca="1">(C7+C11)+(C8+C12)*INT(MAX(F21:F3533))</f>
        <v>#DIV/0!</v>
      </c>
      <c r="D15" s="13" t="s">
        <v>32</v>
      </c>
      <c r="E15" s="14">
        <f ca="1">TODAY()+15018.5-B9/24</f>
        <v>60326.5</v>
      </c>
    </row>
    <row r="16" spans="1:7" x14ac:dyDescent="0.2">
      <c r="A16" s="15" t="s">
        <v>3</v>
      </c>
      <c r="B16" s="9"/>
      <c r="C16" s="16" t="e">
        <f ca="1">+C8+C12</f>
        <v>#DIV/0!</v>
      </c>
      <c r="D16" s="13" t="s">
        <v>33</v>
      </c>
      <c r="E16" s="14" t="e">
        <f ca="1">ROUND(2*(E15-C15)/C16,0)/2+1</f>
        <v>#DIV/0!</v>
      </c>
    </row>
    <row r="17" spans="1:18" ht="13.5" thickBot="1" x14ac:dyDescent="0.25">
      <c r="A17" s="13" t="s">
        <v>29</v>
      </c>
      <c r="B17" s="9"/>
      <c r="C17" s="9">
        <f>COUNT(C21:C2191)</f>
        <v>1</v>
      </c>
      <c r="D17" s="13" t="s">
        <v>34</v>
      </c>
      <c r="E17" s="17" t="e">
        <f ca="1">+C15+C16*E16-15018.5-C9/24</f>
        <v>#DIV/0!</v>
      </c>
    </row>
    <row r="18" spans="1:18" ht="14.25" thickTop="1" thickBot="1" x14ac:dyDescent="0.25">
      <c r="A18" s="15" t="s">
        <v>4</v>
      </c>
      <c r="B18" s="9"/>
      <c r="C18" s="18" t="e">
        <f ca="1">+C15</f>
        <v>#DIV/0!</v>
      </c>
      <c r="D18" s="19" t="e">
        <f ca="1">+C16</f>
        <v>#DIV/0!</v>
      </c>
      <c r="E18" s="20" t="s">
        <v>35</v>
      </c>
    </row>
    <row r="19" spans="1:18" ht="13.5" thickTop="1" x14ac:dyDescent="0.2">
      <c r="A19" s="24" t="s">
        <v>36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7">
        <v>52846.474999999999</v>
      </c>
      <c r="D21" s="7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37827.974999999999</v>
      </c>
    </row>
    <row r="22" spans="1:18" x14ac:dyDescent="0.2">
      <c r="C22" s="7"/>
      <c r="D22" s="7"/>
      <c r="Q22" s="1"/>
      <c r="R22" t="str">
        <f>IF(ABS(C22-C21)&lt;0.00001,1,"")</f>
        <v/>
      </c>
    </row>
    <row r="23" spans="1:18" x14ac:dyDescent="0.2">
      <c r="C23" s="7"/>
      <c r="D23" s="7"/>
      <c r="Q23" s="1"/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2024-01-17T03:36:40Z</dcterms:modified>
</cp:coreProperties>
</file>