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3021F91-4B0C-48DF-A12A-4D280C454D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G11" i="1"/>
  <c r="F11" i="1"/>
  <c r="C7" i="1"/>
  <c r="E23" i="1"/>
  <c r="F23" i="1"/>
  <c r="G23" i="1"/>
  <c r="I23" i="1"/>
  <c r="C8" i="1"/>
  <c r="E21" i="1"/>
  <c r="F21" i="1"/>
  <c r="E15" i="1"/>
  <c r="C17" i="1"/>
  <c r="Q21" i="1"/>
  <c r="E22" i="1"/>
  <c r="F22" i="1"/>
  <c r="G22" i="1"/>
  <c r="I22" i="1"/>
  <c r="G21" i="1"/>
  <c r="H21" i="1"/>
  <c r="C12" i="1"/>
  <c r="C16" i="1" l="1"/>
  <c r="D18" i="1" s="1"/>
  <c r="C11" i="1"/>
  <c r="O23" i="1" l="1"/>
  <c r="O21" i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<sst xmlns="http://schemas.openxmlformats.org/spreadsheetml/2006/main" count="47" uniqueCount="46">
  <si>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</si>
  <si>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</si>
  <si>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</si>
  <si>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</si>
  <si>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</si>
  <si>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</si>
  <si>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</si>
  <si>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</si>
  <si>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</si>
  <si>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</si>
  <si>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</si>
  <si>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</si>
  <si>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</si>
  <si>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</si>
  <si>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</si>
  <si>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</si>
  <si>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</si>
  <si>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</si>
  <si>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</si>
  <si>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</si>
  <si>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</si>
  <si>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</si>
  <si>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</si>
  <si>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</si>
  <si>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</si>
  <si>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</si>
  <si>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</si>
  <si>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</si>
  <si>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</si>
  <si>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</si>
  <si>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</si>
  <si>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</si>
  <si>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</si>
  <si>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</si>
  <si>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</si>
  <si>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</si>
  <si>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</si>
  <si>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</si>
  <si>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GQ Car / GSC 8957-2084</t>
  </si>
  <si>
    <t>IBVS 5796</t>
  </si>
  <si>
    <t>II</t>
  </si>
  <si>
    <t>OEJV 0073</t>
  </si>
  <si>
    <t>I</t>
  </si>
  <si>
    <t>GCVS</t>
  </si>
  <si>
    <t>EW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</si>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</sst>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92-41CE-AB54-3903163E02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-5.0165000007837079E-2</c:v>
                </c:pt>
                <c:pt idx="2">
                  <c:v>6.8629999790573493E-2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92-41CE-AB54-3903163E02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92-41CE-AB54-3903163E02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92-41CE-AB54-3903163E02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92-41CE-AB54-3903163E02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92-41CE-AB54-3903163E02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92-41CE-AB54-3903163E02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44061.5</c:v>
                </c:pt>
                <c:pt idx="2">
                  <c:v>44247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-2.4945487457897313E-4</c:v>
                </c:pt>
                <c:pt idx="1">
                  <c:v>9.337047622868324E-3</c:v>
                </c:pt>
                <c:pt idx="2">
                  <c:v>9.3774070344470606E-3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92-41CE-AB54-3903163E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635144"/>
        <c:axId val="1"/>
      </c:scatterChart>
      <c:valAx>
        <c:axId val="632635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635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C7EC2B-D13B-EDBD-3C8D-544C9F648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24001.22</v>
      </c>
      <c r="D4" s="9">
        <v>0.68371000000000004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24001.22</v>
      </c>
    </row>
    <row r="8" spans="1:7" x14ac:dyDescent="0.2">
      <c r="A8" t="s">
        <v>3</v>
      </c>
      <c r="C8">
        <f>+D4</f>
        <v>0.68371000000000004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-2.4945487457897313E-4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2.175709519069323E-7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54253.345747407038</v>
      </c>
      <c r="D15" s="16" t="s">
        <v>33</v>
      </c>
      <c r="E15" s="17">
        <f ca="1">TODAY()+15018.5-B9/24</f>
        <v>60326.5</v>
      </c>
    </row>
    <row r="16" spans="1:7" x14ac:dyDescent="0.2">
      <c r="A16" s="18" t="s">
        <v>4</v>
      </c>
      <c r="B16" s="12"/>
      <c r="C16" s="19">
        <f ca="1">+C8+C12</f>
        <v>0.68371021757095196</v>
      </c>
      <c r="D16" s="16" t="s">
        <v>34</v>
      </c>
      <c r="E16" s="17">
        <f ca="1">ROUND(2*(E15-C15)/C16,0)/2+1</f>
        <v>8883.5</v>
      </c>
    </row>
    <row r="17" spans="1:17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+C15+C16*E16-15018.5-C9/24</f>
        <v>45308.981298531922</v>
      </c>
    </row>
    <row r="18" spans="1:17" ht="14.25" thickTop="1" thickBot="1" x14ac:dyDescent="0.25">
      <c r="A18" s="18" t="s">
        <v>5</v>
      </c>
      <c r="B18" s="12"/>
      <c r="C18" s="21">
        <f ca="1">+C15</f>
        <v>54253.345747407038</v>
      </c>
      <c r="D18" s="22">
        <f ca="1">+C16</f>
        <v>0.68371021757095196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24001.22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-2.4945487457897313E-4</v>
      </c>
      <c r="Q21" s="2">
        <f>+C21-15018.5</f>
        <v>8982.7200000000012</v>
      </c>
    </row>
    <row r="22" spans="1:17" x14ac:dyDescent="0.2">
      <c r="A22" s="29" t="s">
        <v>39</v>
      </c>
      <c r="B22" s="30" t="s">
        <v>40</v>
      </c>
      <c r="C22" s="29">
        <v>54126.457999999999</v>
      </c>
      <c r="D22" s="29">
        <v>1.1000000000000001E-3</v>
      </c>
      <c r="E22">
        <f>+(C22-C$7)/C$8</f>
        <v>44061.42662824881</v>
      </c>
      <c r="F22">
        <f>ROUND(2*E22,0)/2</f>
        <v>44061.5</v>
      </c>
      <c r="G22">
        <f>+C22-(C$7+F22*C$8)</f>
        <v>-5.0165000007837079E-2</v>
      </c>
      <c r="I22">
        <f>+G22</f>
        <v>-5.0165000007837079E-2</v>
      </c>
      <c r="O22">
        <f ca="1">+C$11+C$12*$F22</f>
        <v>9.337047622868324E-3</v>
      </c>
      <c r="Q22" s="2">
        <f>+C22-15018.5</f>
        <v>39107.957999999999</v>
      </c>
    </row>
    <row r="23" spans="1:17" x14ac:dyDescent="0.2">
      <c r="A23" s="31" t="s">
        <v>41</v>
      </c>
      <c r="B23" s="32" t="s">
        <v>42</v>
      </c>
      <c r="C23" s="31">
        <v>54253.404999999795</v>
      </c>
      <c r="D23" s="31">
        <v>3.0000000000000001E-3</v>
      </c>
      <c r="E23">
        <f>+(C23-C$7)/C$8</f>
        <v>44247.100378815274</v>
      </c>
      <c r="F23">
        <f>ROUND(2*E23,0)/2</f>
        <v>44247</v>
      </c>
      <c r="G23">
        <f>+C23-(C$7+F23*C$8)</f>
        <v>6.8629999790573493E-2</v>
      </c>
      <c r="I23">
        <f>+G23</f>
        <v>6.8629999790573493E-2</v>
      </c>
      <c r="O23">
        <f ca="1">+C$11+C$12*$F23</f>
        <v>9.3774070344470606E-3</v>
      </c>
      <c r="Q23" s="2">
        <f>+C23-15018.5</f>
        <v>39234.904999999795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2024-01-17T03:54:25Z</dcterms:modified>
</cp:coreProperties>
</file>