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4FDEBF1-FFD3-4C60-8FFE-A90E37AD3F8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11" i="1"/>
  <c r="F11" i="1"/>
  <c r="Q22" i="1"/>
  <c r="Q23" i="1"/>
  <c r="Q24" i="1"/>
  <c r="Q25" i="1"/>
  <c r="C8" i="1"/>
  <c r="C7" i="1"/>
  <c r="E22" i="1"/>
  <c r="F22" i="1"/>
  <c r="E21" i="1"/>
  <c r="F21" i="1"/>
  <c r="G21" i="1"/>
  <c r="H21" i="1"/>
  <c r="E15" i="1"/>
  <c r="C17" i="1"/>
  <c r="Q21" i="1"/>
  <c r="E23" i="1"/>
  <c r="F23" i="1"/>
  <c r="G23" i="1"/>
  <c r="I23" i="1"/>
  <c r="E25" i="1"/>
  <c r="F25" i="1"/>
  <c r="G25" i="1"/>
  <c r="I25" i="1"/>
  <c r="G22" i="1"/>
  <c r="G24" i="1"/>
  <c r="I24" i="1"/>
  <c r="I22" i="1"/>
  <c r="C11" i="1"/>
  <c r="C12" i="1"/>
  <c r="C16" i="1" l="1"/>
  <c r="D18" i="1" s="1"/>
  <c r="O22" i="1"/>
  <c r="O21" i="1"/>
  <c r="O24" i="1"/>
  <c r="O23" i="1"/>
  <c r="O25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<sst xmlns="http://schemas.openxmlformats.org/spreadsheetml/2006/main" count="51" uniqueCount="45">
  <si>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</si>
  <si>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</si>
  <si>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</si>
  <si>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</si>
  <si>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</si>
  <si>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</si>
  <si>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</si>
  <si>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</si>
  <si>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</si>
  <si>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</si>
  <si>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</si>
  <si>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</si>
  <si>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</si>
  <si>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</si>
  <si>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</si>
  <si>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</si>
  <si>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</si>
  <si>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</si>
  <si>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</si>
  <si>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</si>
  <si>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</si>
  <si>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</si>
  <si>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</si>
  <si>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</si>
  <si>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</si>
  <si>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</si>
  <si>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</si>
  <si>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</si>
  <si>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</si>
  <si>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</si>
  <si>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</si>
  <si>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</si>
  <si>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</si>
  <si>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</si>
  <si>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</si>
  <si>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</si>
  <si>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</si>
  <si>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</si>
  <si>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5931</t>
  </si>
  <si>
    <t>I</t>
  </si>
  <si>
    <t>II</t>
  </si>
  <si>
    <t>EA/DM</t>
  </si>
  <si>
    <t>HP Car / GSC 8608-0862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</si>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</sst>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HP Car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D6-4420-A138-BB7F8184EC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0.11445999999705236</c:v>
                </c:pt>
                <c:pt idx="2">
                  <c:v>0.11856239999906393</c:v>
                </c:pt>
                <c:pt idx="3">
                  <c:v>0.1206536000026972</c:v>
                </c:pt>
                <c:pt idx="4">
                  <c:v>0.12683439999818802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D6-4420-A138-BB7F8184EC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D6-4420-A138-BB7F8184EC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D6-4420-A138-BB7F8184EC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D6-4420-A138-BB7F8184EC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D6-4420-A138-BB7F8184EC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2.3999999999999998E-3</c:v>
                  </c:pt>
                  <c:pt idx="2">
                    <c:v>1.9E-3</c:v>
                  </c:pt>
                  <c:pt idx="3">
                    <c:v>6.1000000000000004E-3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D6-4420-A138-BB7F8184EC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17787.5</c:v>
                </c:pt>
                <c:pt idx="2">
                  <c:v>17996.5</c:v>
                </c:pt>
                <c:pt idx="3">
                  <c:v>18001</c:v>
                </c:pt>
                <c:pt idx="4">
                  <c:v>18641.5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-0.12261057166615058</c:v>
                </c:pt>
                <c:pt idx="1">
                  <c:v>0.11584939690879476</c:v>
                </c:pt>
                <c:pt idx="2">
                  <c:v>0.11865125964566972</c:v>
                </c:pt>
                <c:pt idx="3">
                  <c:v>0.11871158683378424</c:v>
                </c:pt>
                <c:pt idx="4">
                  <c:v>0.12729815660875277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D6-4420-A138-BB7F8184E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963416"/>
        <c:axId val="1"/>
      </c:scatterChart>
      <c:valAx>
        <c:axId val="73996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96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0FE3C0-4F6B-D901-27AA-AB2AA67DE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42</v>
      </c>
    </row>
    <row r="2" spans="1:7">
      <c r="A2" t="s">
        <v>24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24348.182000000001</v>
      </c>
      <c r="D4" s="9">
        <v>1.6004464</v>
      </c>
    </row>
    <row r="6" spans="1:7">
      <c r="A6" s="5" t="s">
        <v>1</v>
      </c>
    </row>
    <row r="7" spans="1:7">
      <c r="A7" t="s">
        <v>2</v>
      </c>
      <c r="C7">
        <f>+C4</f>
        <v>24348.182000000001</v>
      </c>
    </row>
    <row r="8" spans="1:7">
      <c r="A8" t="s">
        <v>3</v>
      </c>
      <c r="C8">
        <f>+D4</f>
        <v>1.6004464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-0.12261057166615058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>
      <c r="A12" s="12" t="s">
        <v>17</v>
      </c>
      <c r="B12" s="12"/>
      <c r="C12" s="24">
        <f ca="1">SLOPE(INDIRECT($G$11):G992,INDIRECT($F$11):F992)</f>
        <v>1.3406041803229533E-5</v>
      </c>
      <c r="D12" s="3"/>
      <c r="E12" s="12"/>
    </row>
    <row r="13" spans="1:7">
      <c r="A13" s="12" t="s">
        <v>19</v>
      </c>
      <c r="B13" s="12"/>
      <c r="C13" s="3" t="s">
        <v>14</v>
      </c>
      <c r="D13" s="3"/>
      <c r="E13" s="12"/>
    </row>
    <row r="14" spans="1:7">
      <c r="A14" s="12"/>
      <c r="B14" s="12"/>
      <c r="C14" s="12"/>
      <c r="D14" s="12"/>
      <c r="E14" s="12"/>
    </row>
    <row r="15" spans="1:7">
      <c r="A15" s="14" t="s">
        <v>18</v>
      </c>
      <c r="B15" s="12"/>
      <c r="C15" s="15">
        <f ca="1">(C7+C11)+(C8+C12)*INT(MAX(F21:F3533))</f>
        <v>54182.230633853585</v>
      </c>
      <c r="D15" s="16" t="s">
        <v>33</v>
      </c>
      <c r="E15" s="17">
        <f ca="1">TODAY()+15018.5-B9/24</f>
        <v>60326.5</v>
      </c>
    </row>
    <row r="16" spans="1:7">
      <c r="A16" s="18" t="s">
        <v>4</v>
      </c>
      <c r="B16" s="12"/>
      <c r="C16" s="19">
        <f ca="1">+C8+C12</f>
        <v>1.6004598060418034</v>
      </c>
      <c r="D16" s="16" t="s">
        <v>34</v>
      </c>
      <c r="E16" s="17">
        <f ca="1">ROUND(2*(E15-C15)/C16,0)/2+1</f>
        <v>3840</v>
      </c>
    </row>
    <row r="17" spans="1:17" ht="13.5" thickBot="1">
      <c r="A17" s="16" t="s">
        <v>30</v>
      </c>
      <c r="B17" s="12"/>
      <c r="C17" s="12">
        <f>COUNT(C21:C2191)</f>
        <v>5</v>
      </c>
      <c r="D17" s="16" t="s">
        <v>35</v>
      </c>
      <c r="E17" s="20">
        <f ca="1">+C15+C16*E16-15018.5-C9/24</f>
        <v>45309.892122387442</v>
      </c>
    </row>
    <row r="18" spans="1:17" ht="14.25" thickTop="1" thickBot="1">
      <c r="A18" s="18" t="s">
        <v>5</v>
      </c>
      <c r="B18" s="12"/>
      <c r="C18" s="21">
        <f ca="1">+C15</f>
        <v>54182.230633853585</v>
      </c>
      <c r="D18" s="22">
        <f ca="1">+C16</f>
        <v>1.6004598060418034</v>
      </c>
      <c r="E18" s="23" t="s">
        <v>36</v>
      </c>
    </row>
    <row r="19" spans="1:17" ht="13.5" thickTop="1">
      <c r="A19" s="27" t="s">
        <v>37</v>
      </c>
      <c r="E19" s="28">
        <v>22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44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24348.182000000001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-0.12261057166615058</v>
      </c>
      <c r="Q21" s="2">
        <f>+C21-15018.5</f>
        <v>9329.6820000000007</v>
      </c>
    </row>
    <row r="22" spans="1:17">
      <c r="A22" s="29" t="s">
        <v>38</v>
      </c>
      <c r="B22" s="30" t="s">
        <v>39</v>
      </c>
      <c r="C22" s="31">
        <v>52816.236799999999</v>
      </c>
      <c r="D22" s="31">
        <v>2.3999999999999998E-3</v>
      </c>
      <c r="E22">
        <f>+(C22-C$7)/C$8</f>
        <v>17787.571517546603</v>
      </c>
      <c r="F22">
        <f>ROUND(2*E22,0)/2</f>
        <v>17787.5</v>
      </c>
      <c r="G22">
        <f>+C22-(C$7+F22*C$8)</f>
        <v>0.11445999999705236</v>
      </c>
      <c r="I22">
        <f>+G22</f>
        <v>0.11445999999705236</v>
      </c>
      <c r="O22">
        <f ca="1">+C$11+C$12*$F22</f>
        <v>0.11584939690879476</v>
      </c>
      <c r="Q22" s="2">
        <f>+C22-15018.5</f>
        <v>37797.736799999999</v>
      </c>
    </row>
    <row r="23" spans="1:17">
      <c r="A23" s="29" t="s">
        <v>38</v>
      </c>
      <c r="B23" s="30" t="s">
        <v>39</v>
      </c>
      <c r="C23" s="31">
        <v>53150.734199999999</v>
      </c>
      <c r="D23" s="31">
        <v>1.9E-3</v>
      </c>
      <c r="E23">
        <f>+(C23-C$7)/C$8</f>
        <v>17996.574080831448</v>
      </c>
      <c r="F23">
        <f>ROUND(2*E23,0)/2</f>
        <v>17996.5</v>
      </c>
      <c r="G23">
        <f>+C23-(C$7+F23*C$8)</f>
        <v>0.11856239999906393</v>
      </c>
      <c r="I23">
        <f>+G23</f>
        <v>0.11856239999906393</v>
      </c>
      <c r="O23">
        <f ca="1">+C$11+C$12*$F23</f>
        <v>0.11865125964566972</v>
      </c>
      <c r="Q23" s="2">
        <f>+C23-15018.5</f>
        <v>38132.234199999999</v>
      </c>
    </row>
    <row r="24" spans="1:17">
      <c r="A24" s="29" t="s">
        <v>38</v>
      </c>
      <c r="B24" s="30" t="s">
        <v>40</v>
      </c>
      <c r="C24" s="31">
        <v>53157.938300000002</v>
      </c>
      <c r="D24" s="31">
        <v>6.1000000000000004E-3</v>
      </c>
      <c r="E24">
        <f>+(C24-C$7)/C$8</f>
        <v>18001.075387466895</v>
      </c>
      <c r="F24">
        <f>ROUND(2*E24,0)/2</f>
        <v>18001</v>
      </c>
      <c r="G24">
        <f>+C24-(C$7+F24*C$8)</f>
        <v>0.1206536000026972</v>
      </c>
      <c r="I24">
        <f>+G24</f>
        <v>0.1206536000026972</v>
      </c>
      <c r="O24">
        <f ca="1">+C$11+C$12*$F24</f>
        <v>0.11871158683378424</v>
      </c>
      <c r="Q24" s="2">
        <f>+C24-15018.5</f>
        <v>38139.438300000002</v>
      </c>
    </row>
    <row r="25" spans="1:17">
      <c r="A25" s="29" t="s">
        <v>38</v>
      </c>
      <c r="B25" s="30" t="s">
        <v>39</v>
      </c>
      <c r="C25" s="31">
        <v>54183.030400000003</v>
      </c>
      <c r="D25" s="31">
        <v>2E-3</v>
      </c>
      <c r="E25">
        <f>+(C25-C$7)/C$8</f>
        <v>18641.579249389422</v>
      </c>
      <c r="F25">
        <f>ROUND(2*E25,0)/2</f>
        <v>18641.5</v>
      </c>
      <c r="G25">
        <f>+C25-(C$7+F25*C$8)</f>
        <v>0.12683439999818802</v>
      </c>
      <c r="I25">
        <f>+G25</f>
        <v>0.12683439999818802</v>
      </c>
      <c r="O25">
        <f ca="1">+C$11+C$12*$F25</f>
        <v>0.12729815660875277</v>
      </c>
      <c r="Q25" s="2">
        <f>+C25-15018.5</f>
        <v>39164.530400000003</v>
      </c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2024-01-17T03:55:04Z</dcterms:modified>
</cp:coreProperties>
</file>