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F196252-8EC9-4148-ABC4-5F0F703E68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D9" i="1" l="1"/>
  <c r="C9" i="1"/>
  <c r="E22" i="1"/>
  <c r="F22" i="1" s="1"/>
  <c r="G22" i="1" s="1"/>
  <c r="K22" i="1" s="1"/>
  <c r="Q22" i="1"/>
  <c r="A21" i="1"/>
  <c r="C21" i="1"/>
  <c r="C17" i="1" s="1"/>
  <c r="F15" i="1"/>
  <c r="F16" i="1" s="1"/>
  <c r="Q21" i="1" l="1"/>
  <c r="E21" i="1"/>
  <c r="F21" i="1" s="1"/>
  <c r="G21" i="1" s="1"/>
  <c r="C12" i="1"/>
  <c r="C11" i="1"/>
  <c r="O22" i="1" l="1"/>
  <c r="C16" i="1"/>
  <c r="D18" i="1" s="1"/>
  <c r="C15" i="1"/>
  <c r="C18" i="1" s="1"/>
  <c r="O21" i="1"/>
  <c r="K21" i="1"/>
  <c r="F17" i="1" l="1"/>
  <c r="F18" i="1" s="1"/>
</calcChain>
</file>

<file path=xl/sharedStrings.xml><?xml version="1.0" encoding="utf-8"?>
<sst xmlns="http://schemas.openxmlformats.org/spreadsheetml/2006/main" count="53" uniqueCount="49">
  <si>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</si>
  <si>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</si>
  <si>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</si>
  <si>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</si>
  <si>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</si>
  <si>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</si>
  <si>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</si>
  <si>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</si>
  <si>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</si>
  <si>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</si>
  <si>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</si>
  <si>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</si>
  <si>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</si>
  <si>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</si>
  <si>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</si>
  <si>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</si>
  <si>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</si>
  <si>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</si>
  <si>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</si>
  <si>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</si>
  <si>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</si>
  <si>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</si>
  <si>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</si>
  <si>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</si>
  <si>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</si>
  <si>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</si>
  <si>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</si>
  <si>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</si>
  <si>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</si>
  <si>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</si>
  <si>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</si>
  <si>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</si>
  <si>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</si>
  <si>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</si>
  <si>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</si>
  <si>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</si>
  <si>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</si>
  <si>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</si>
  <si>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</si>
  <si>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</si>
  <si>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</si>
  <si>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</si>
  <si>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</si>
  <si>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OT Car</t>
  </si>
  <si>
    <t>EA</t>
  </si>
  <si>
    <t>G9209-2532</t>
  </si>
  <si>
    <t>I</t>
  </si>
  <si>
    <t>VSS SEB Gp</t>
  </si>
  <si>
    <t>BMGA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</si>
</sst>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2" borderId="1" xfId="0" applyFont="1" applyFill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0" borderId="1" xfId="0" applyBorder="1" applyAlignment="1"/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5" fillId="0" borderId="1" xfId="0" applyFont="1" applyBorder="1" applyAlignment="1"/>
    <xf numFmtId="0" fontId="8" fillId="0" borderId="0" xfId="0" applyFont="1" applyAlignment="1"/>
    <xf numFmtId="0" fontId="0" fillId="0" borderId="0" xfId="0" applyBorder="1" applyAlignment="1"/>
    <xf numFmtId="0" fontId="6" fillId="0" borderId="0" xfId="0" applyFont="1" applyBorder="1" applyAlignment="1"/>
    <xf numFmtId="0" fontId="8" fillId="0" borderId="0" xfId="0" applyFont="1" applyBorder="1" applyAlignment="1"/>
    <xf numFmtId="0" fontId="18" fillId="0" borderId="0" xfId="0" applyFont="1" applyAlignment="1"/>
    <xf numFmtId="0" fontId="19" fillId="0" borderId="0" xfId="0" applyFont="1" applyAlignment="1" applyProtection="1">
      <alignment horizontal="center" vertical="center" wrapText="1"/>
      <protection locked="0"/>
    </xf>
    <xf numFmtId="167" fontId="18" fillId="0" borderId="0" xfId="0" applyNumberFormat="1" applyFont="1" applyAlignment="1"/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OT</a:t>
            </a:r>
            <a:r>
              <a:rPr lang="en-AU" baseline="0"/>
              <a:t> Car - </a:t>
            </a:r>
            <a:r>
              <a:rPr lang="en-AU"/>
              <a:t>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1.0330000000000001E-3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1.0330000000000001E-3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6702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1.0330000000000001E-3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1.0330000000000001E-3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6702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1.0330000000000001E-3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1.0330000000000001E-3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6702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1.0330000000000001E-3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1.0330000000000001E-3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6702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-4.2099999991478398E-3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1.0330000000000001E-3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1.0330000000000001E-3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6702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1.0330000000000001E-3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1.0330000000000001E-3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6702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1.0330000000000001E-3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1.0330000000000001E-3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6702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6702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-4.2099999991478398E-3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6702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9525</xdr:rowOff>
    </xdr:from>
    <xdr:to>
      <xdr:col>17</xdr:col>
      <xdr:colOff>171450</xdr:colOff>
      <xdr:row>18</xdr:row>
      <xdr:rowOff>104775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940"/>
  <sheetViews>
    <sheetView tabSelected="1" workbookViewId="0">
      <pane xSplit="13" ySplit="21" topLeftCell="N22" activePane="bottomRight" state="frozen"/>
      <selection pane="topRight" activeCell="N1" sqref="N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  <col min="21" max="21" width="13.140625" customWidth="1"/>
    <col min="22" max="22" width="10.28515625" style="44"/>
  </cols>
  <sheetData>
    <row r="1" spans="1:22" ht="20.25" x14ac:dyDescent="0.3">
      <c r="A1" s="1" t="s">
        <v>43</v>
      </c>
      <c r="F1" s="40" t="s">
        <v>43</v>
      </c>
      <c r="G1" s="41">
        <v>2013</v>
      </c>
      <c r="H1" s="42"/>
      <c r="I1" s="43" t="s">
        <v>45</v>
      </c>
      <c r="J1" s="35" t="s">
        <v>43</v>
      </c>
      <c r="K1" s="36">
        <v>9.5907499999999999</v>
      </c>
      <c r="L1" s="37">
        <v>-68.232699999999994</v>
      </c>
      <c r="M1" s="38">
        <v>54522.650999999998</v>
      </c>
      <c r="N1" s="38">
        <v>0.82459499999999997</v>
      </c>
      <c r="O1" s="39" t="s">
        <v>44</v>
      </c>
      <c r="T1" s="45"/>
      <c r="U1" s="46"/>
      <c r="V1" s="47"/>
    </row>
    <row r="2" spans="1:22" x14ac:dyDescent="0.2">
      <c r="A2" t="s">
        <v>23</v>
      </c>
      <c r="B2" t="s">
        <v>44</v>
      </c>
      <c r="C2" s="30"/>
      <c r="D2" s="3"/>
      <c r="T2" s="45"/>
      <c r="U2" s="46"/>
      <c r="V2" s="47"/>
    </row>
    <row r="3" spans="1:22" ht="13.5" thickBot="1" x14ac:dyDescent="0.25">
      <c r="T3" s="45"/>
      <c r="U3" s="45"/>
      <c r="V3" s="47"/>
    </row>
    <row r="4" spans="1:22" ht="14.25" thickTop="1" thickBot="1" x14ac:dyDescent="0.25">
      <c r="A4" s="5" t="s">
        <v>0</v>
      </c>
      <c r="C4" s="27" t="s">
        <v>37</v>
      </c>
      <c r="D4" s="28" t="s">
        <v>37</v>
      </c>
      <c r="T4" s="45"/>
      <c r="U4" s="45"/>
      <c r="V4" s="47"/>
    </row>
    <row r="5" spans="1:22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22" x14ac:dyDescent="0.2">
      <c r="A6" s="5" t="s">
        <v>1</v>
      </c>
    </row>
    <row r="7" spans="1:22" x14ac:dyDescent="0.2">
      <c r="A7" t="s">
        <v>2</v>
      </c>
      <c r="C7" s="51">
        <v>54522.650999999998</v>
      </c>
      <c r="D7" s="29"/>
    </row>
    <row r="8" spans="1:22" x14ac:dyDescent="0.2">
      <c r="A8" t="s">
        <v>3</v>
      </c>
      <c r="C8" s="51">
        <v>0.82459499999999997</v>
      </c>
      <c r="D8" s="29"/>
    </row>
    <row r="9" spans="1:22" x14ac:dyDescent="0.2">
      <c r="A9" s="24" t="s">
        <v>32</v>
      </c>
      <c r="B9" s="25">
        <v>21</v>
      </c>
      <c r="C9" s="22" t="str">
        <f>"F"&amp; B9</f>
        <v>F21</v>
      </c>
      <c r="D9" s="23" t="str">
        <f>"G"&amp;B9</f>
        <v>G21</v>
      </c>
    </row>
    <row r="10" spans="1:22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22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22" x14ac:dyDescent="0.2">
      <c r="A12" s="10" t="s">
        <v>16</v>
      </c>
      <c r="B12" s="10"/>
      <c r="C12" s="21">
        <f ca="1">SLOPE(INDIRECT($D$9):G992,INDIRECT($C$9):F992)</f>
        <v>-6.281706951876813E-7</v>
      </c>
      <c r="D12" s="3"/>
      <c r="E12" s="10"/>
    </row>
    <row r="13" spans="1:22" x14ac:dyDescent="0.2">
      <c r="A13" s="10" t="s">
        <v>18</v>
      </c>
      <c r="B13" s="10"/>
      <c r="C13" s="3" t="s">
        <v>13</v>
      </c>
    </row>
    <row r="14" spans="1:22" x14ac:dyDescent="0.2">
      <c r="A14" s="10"/>
      <c r="B14" s="10"/>
      <c r="C14" s="10"/>
      <c r="E14" s="14" t="s">
        <v>34</v>
      </c>
      <c r="F14" s="31">
        <v>1</v>
      </c>
    </row>
    <row r="15" spans="1:22" x14ac:dyDescent="0.2">
      <c r="A15" s="12" t="s">
        <v>17</v>
      </c>
      <c r="B15" s="10"/>
      <c r="C15" s="13">
        <f ca="1">(C7+C11)+(C8+C12)*INT(MAX(F21:F3533))</f>
        <v>60049.082479999997</v>
      </c>
      <c r="E15" s="14" t="s">
        <v>30</v>
      </c>
      <c r="F15" s="32">
        <f ca="1">NOW()+15018.5+$C$5/24</f>
        <v>60325.703850810183</v>
      </c>
    </row>
    <row r="16" spans="1:22" x14ac:dyDescent="0.2">
      <c r="A16" s="16" t="s">
        <v>4</v>
      </c>
      <c r="B16" s="10"/>
      <c r="C16" s="17">
        <f ca="1">+C8+C12</f>
        <v>0.82459437182930473</v>
      </c>
      <c r="E16" s="14" t="s">
        <v>35</v>
      </c>
      <c r="F16" s="15">
        <f ca="1">ROUND(2*(F15-$C$7)/$C$8,0)/2+F14</f>
        <v>7038.5</v>
      </c>
    </row>
    <row r="17" spans="1:22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336.5</v>
      </c>
    </row>
    <row r="18" spans="1:22" ht="14.25" thickTop="1" thickBot="1" x14ac:dyDescent="0.25">
      <c r="A18" s="16" t="s">
        <v>5</v>
      </c>
      <c r="B18" s="10"/>
      <c r="C18" s="19">
        <f ca="1">+C15</f>
        <v>60049.082479999997</v>
      </c>
      <c r="D18" s="20">
        <f ca="1">+C16</f>
        <v>0.82459437182930473</v>
      </c>
      <c r="E18" s="14" t="s">
        <v>31</v>
      </c>
      <c r="F18" s="18">
        <f ca="1">+$C$15+$C$16*F17-15018.5-$C$5/24</f>
        <v>45308.454319453893</v>
      </c>
    </row>
    <row r="19" spans="1:22" ht="13.5" thickTop="1" x14ac:dyDescent="0.2">
      <c r="F19" s="33" t="s">
        <v>42</v>
      </c>
    </row>
    <row r="20" spans="1:22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2" x14ac:dyDescent="0.2">
      <c r="A21">
        <f>$D$7</f>
        <v>0</v>
      </c>
      <c r="C21" s="8">
        <f>$C$7</f>
        <v>54522.650999999998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34">
        <f>+C21-15018.5</f>
        <v>39504.150999999998</v>
      </c>
    </row>
    <row r="22" spans="1:22" ht="15" x14ac:dyDescent="0.25">
      <c r="A22" s="48" t="s">
        <v>48</v>
      </c>
      <c r="B22" s="49" t="s">
        <v>46</v>
      </c>
      <c r="C22" s="50">
        <v>60049.082479999997</v>
      </c>
      <c r="D22" s="50">
        <v>1.0330000000000001E-3</v>
      </c>
      <c r="E22">
        <f>+(C22-C$7)/C$8</f>
        <v>6701.9948944633425</v>
      </c>
      <c r="F22">
        <f>ROUND(2*E22,0)/2</f>
        <v>6702</v>
      </c>
      <c r="G22">
        <f>+C22-(C$7+F22*C$8)</f>
        <v>-4.2099999991478398E-3</v>
      </c>
      <c r="K22">
        <f>+G22</f>
        <v>-4.2099999991478398E-3</v>
      </c>
      <c r="O22">
        <f ca="1">+C$11+C$12*$F22</f>
        <v>-4.2099999991478398E-3</v>
      </c>
      <c r="Q22" s="34">
        <f>+C22-15018.5</f>
        <v>45030.582479999997</v>
      </c>
      <c r="V22" s="44" t="s">
        <v>47</v>
      </c>
    </row>
    <row r="23" spans="1:22" x14ac:dyDescent="0.2">
      <c r="C23" s="8"/>
      <c r="D23" s="8"/>
      <c r="Q23" s="2"/>
    </row>
    <row r="24" spans="1:22" x14ac:dyDescent="0.2">
      <c r="C24" s="8"/>
      <c r="D24" s="8"/>
      <c r="Q24" s="2"/>
    </row>
    <row r="25" spans="1:22" x14ac:dyDescent="0.2">
      <c r="C25" s="8"/>
      <c r="D25" s="8"/>
      <c r="Q25" s="2"/>
    </row>
    <row r="26" spans="1:22" x14ac:dyDescent="0.2">
      <c r="C26" s="8"/>
      <c r="D26" s="8"/>
      <c r="Q26" s="2"/>
    </row>
    <row r="27" spans="1:22" x14ac:dyDescent="0.2">
      <c r="C27" s="8"/>
      <c r="D27" s="8"/>
      <c r="Q27" s="2"/>
    </row>
    <row r="28" spans="1:22" x14ac:dyDescent="0.2">
      <c r="C28" s="8"/>
      <c r="D28" s="8"/>
      <c r="Q28" s="2"/>
    </row>
    <row r="29" spans="1:22" x14ac:dyDescent="0.2">
      <c r="C29" s="8"/>
      <c r="D29" s="8"/>
      <c r="Q29" s="2"/>
    </row>
    <row r="30" spans="1:22" x14ac:dyDescent="0.2">
      <c r="C30" s="8"/>
      <c r="D30" s="8"/>
      <c r="Q30" s="2"/>
    </row>
    <row r="31" spans="1:22" x14ac:dyDescent="0.2">
      <c r="C31" s="8"/>
      <c r="D31" s="8"/>
      <c r="Q31" s="2"/>
    </row>
    <row r="32" spans="1:22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2024-01-16T03:53:32Z</dcterms:modified>
</cp:coreProperties>
</file>