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2B9C5D7-2678-406A-A6D8-7CADCAFB54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A21" i="1"/>
  <c r="C21" i="1"/>
  <c r="C17" i="1" s="1"/>
  <c r="F15" i="1"/>
  <c r="F16" i="1" s="1"/>
  <c r="Q21" i="1" l="1"/>
  <c r="E21" i="1"/>
  <c r="F21" i="1" s="1"/>
  <c r="G21" i="1" s="1"/>
  <c r="C12" i="1"/>
  <c r="C11" i="1"/>
  <c r="C16" i="1" l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<sst xmlns="http://schemas.openxmlformats.org/spreadsheetml/2006/main" count="52" uniqueCount="47">
  <si>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</si>
  <si>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</si>
  <si>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</si>
  <si>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</si>
  <si>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</si>
  <si>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</si>
  <si>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</si>
  <si>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</si>
  <si>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</si>
  <si>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</si>
  <si>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</si>
  <si>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</si>
  <si>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</si>
  <si>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</si>
  <si>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</si>
  <si>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</si>
  <si>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</si>
  <si>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</si>
  <si>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</si>
  <si>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</si>
  <si>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</si>
  <si>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</si>
  <si>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</si>
  <si>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</si>
  <si>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</si>
  <si>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</si>
  <si>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</si>
  <si>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</si>
  <si>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</si>
  <si>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</si>
  <si>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</si>
  <si>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</si>
  <si>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</si>
  <si>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</si>
  <si>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</si>
  <si>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</si>
  <si>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</si>
  <si>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</si>
  <si>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</si>
  <si>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</si>
  <si>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</si>
  <si>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</si>
  <si>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</si>
  <si>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V0348 Car</t>
  </si>
  <si>
    <t>G8609-0591</t>
  </si>
  <si>
    <t>EB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</si>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</sst>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V0348</a:t>
            </a:r>
            <a:r>
              <a:rPr lang="en-AU" baseline="0"/>
              <a:t> Car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438150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0</v>
      </c>
      <c r="H1" s="31"/>
      <c r="I1" s="37" t="s">
        <v>44</v>
      </c>
      <c r="J1" s="38" t="s">
        <v>43</v>
      </c>
      <c r="K1" s="34">
        <v>10.2659</v>
      </c>
      <c r="L1" s="39">
        <v>-57.403300000000002</v>
      </c>
      <c r="M1" s="40">
        <v>52502.482000000004</v>
      </c>
      <c r="N1" s="40">
        <v>5.5621070000000001</v>
      </c>
      <c r="O1" s="4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52741.646000000001</v>
      </c>
      <c r="D7" s="29" t="s">
        <v>46</v>
      </c>
    </row>
    <row r="8" spans="1:15" x14ac:dyDescent="0.2">
      <c r="A8" t="s">
        <v>3</v>
      </c>
      <c r="C8" s="8">
        <v>5621.68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 t="e">
        <f ca="1">INTERCEPT(INDIRECT($D$9):G992,INDIRECT($C$9):F992)</f>
        <v>#DIV/0!</v>
      </c>
      <c r="D11" s="3"/>
      <c r="E11" s="10"/>
    </row>
    <row r="12" spans="1:15" x14ac:dyDescent="0.2">
      <c r="A12" s="10" t="s">
        <v>16</v>
      </c>
      <c r="B12" s="10"/>
      <c r="C12" s="21" t="e">
        <f ca="1">SLOPE(INDIRECT($D$9):G992,INDIRECT($C$9):F992)</f>
        <v>#DIV/0!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 t="e">
        <f ca="1">(C7+C11)+(C8+C12)*INT(MAX(F21:F3533))</f>
        <v>#DIV/0!</v>
      </c>
      <c r="E15" s="14" t="s">
        <v>30</v>
      </c>
      <c r="F15" s="33">
        <f ca="1">NOW()+15018.5+$C$5/24</f>
        <v>60326.707375694445</v>
      </c>
    </row>
    <row r="16" spans="1:15" x14ac:dyDescent="0.2">
      <c r="A16" s="16" t="s">
        <v>4</v>
      </c>
      <c r="B16" s="10"/>
      <c r="C16" s="17" t="e">
        <f ca="1">+C8+C12</f>
        <v>#DIV/0!</v>
      </c>
      <c r="E16" s="14" t="s">
        <v>35</v>
      </c>
      <c r="F16" s="15">
        <f ca="1">ROUND(2*(F15-$C$7)/$C$8,0)/2+F14</f>
        <v>2.5</v>
      </c>
    </row>
    <row r="17" spans="1:21" ht="13.5" thickBot="1" x14ac:dyDescent="0.25">
      <c r="A17" s="14" t="s">
        <v>27</v>
      </c>
      <c r="B17" s="10"/>
      <c r="C17" s="10">
        <f>COUNT(C21:C2191)</f>
        <v>1</v>
      </c>
      <c r="E17" s="14" t="s">
        <v>36</v>
      </c>
      <c r="F17" s="23" t="e">
        <f ca="1">ROUND(2*(F15-$C$15)/$C$16,0)/2+F14</f>
        <v>#DIV/0!</v>
      </c>
    </row>
    <row r="18" spans="1:21" ht="14.25" thickTop="1" thickBot="1" x14ac:dyDescent="0.25">
      <c r="A18" s="16" t="s">
        <v>5</v>
      </c>
      <c r="B18" s="10"/>
      <c r="C18" s="19" t="e">
        <f ca="1">+C15</f>
        <v>#DIV/0!</v>
      </c>
      <c r="D18" s="20" t="e">
        <f ca="1">+C16</f>
        <v>#DIV/0!</v>
      </c>
      <c r="E18" s="14" t="s">
        <v>31</v>
      </c>
      <c r="F18" s="18" t="e">
        <f ca="1">+$C$15+$C$16*F17-15018.5-$C$5/24</f>
        <v>#DIV/0!</v>
      </c>
    </row>
    <row r="19" spans="1:21" ht="13.5" thickTop="1" x14ac:dyDescent="0.2">
      <c r="F19" s="42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52741.646000000001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 t="e">
        <f ca="1">+C$11+C$12*$F21</f>
        <v>#DIV/0!</v>
      </c>
      <c r="Q21" s="43">
        <f>+C21-15018.5</f>
        <v>37723.146000000001</v>
      </c>
    </row>
    <row r="22" spans="1:21" x14ac:dyDescent="0.2">
      <c r="C22" s="8"/>
      <c r="D22" s="8"/>
      <c r="Q22" s="2"/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2024-01-17T03:58:37Z</dcterms:modified>
</cp:coreProperties>
</file>