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0CCBB88-65B9-4141-840C-1F9DF42C90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1" i="1"/>
  <c r="C15" i="1" l="1"/>
  <c r="E16" i="1" s="1"/>
  <c r="O22" i="1"/>
  <c r="S22" i="1" s="1"/>
  <c r="O24" i="1"/>
  <c r="S24" i="1" s="1"/>
  <c r="O23" i="1"/>
  <c r="S23" i="1" s="1"/>
  <c r="O21" i="1"/>
  <c r="S21" i="1" s="1"/>
  <c r="C16" i="1"/>
  <c r="D18" i="1" s="1"/>
  <c r="S19" i="1" l="1"/>
  <c r="E17" i="1"/>
  <c r="C18" i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<sst xmlns="http://schemas.openxmlformats.org/spreadsheetml/2006/main" count="59" uniqueCount="53">
  <si>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</si>
  <si>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</si>
  <si>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</si>
  <si>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</si>
  <si>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</si>
  <si>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</si>
  <si>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</si>
  <si>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</si>
  <si>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</si>
  <si>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</si>
  <si>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</si>
  <si>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</si>
  <si>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</si>
  <si>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</si>
  <si>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</si>
  <si>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</si>
  <si>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</si>
  <si>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</si>
  <si>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</si>
  <si>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</si>
  <si>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</si>
  <si>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</si>
  <si>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</si>
  <si>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</si>
  <si>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</si>
  <si>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</si>
  <si>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</si>
  <si>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</si>
  <si>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</si>
  <si>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</si>
  <si>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</si>
  <si>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</si>
  <si>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</si>
  <si>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</si>
  <si>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</si>
  <si>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</si>
  <si>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</si>
  <si>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</si>
  <si>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</si>
  <si>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</si>
  <si>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</si>
  <si>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V0486 Car</t>
  </si>
  <si>
    <t>EB</t>
  </si>
  <si>
    <t>Car</t>
  </si>
  <si>
    <t>G8953-1499</t>
  </si>
  <si>
    <t>VSX</t>
  </si>
  <si>
    <t>V0486 Car / GSC 8953-1499</t>
  </si>
  <si>
    <t>Car_V0486.xls</t>
  </si>
  <si>
    <t>VSS_2013-01-28</t>
  </si>
  <si>
    <t>II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</si>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</sst>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V0486 Car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7-4656-B19E-96A2F82B3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-5.3461499999684747E-2</c:v>
                </c:pt>
                <c:pt idx="2">
                  <c:v>-5.3461499999684747E-2</c:v>
                </c:pt>
                <c:pt idx="3">
                  <c:v>-8.1202000001212582E-2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7-4656-B19E-96A2F82B3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7-4656-B19E-96A2F82B3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7-4656-B19E-96A2F82B3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7-4656-B19E-96A2F82B3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7-4656-B19E-96A2F82B3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7-4656-B19E-96A2F82B3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1.5432744275207383E-4</c:v>
                </c:pt>
                <c:pt idx="1">
                  <c:v>-6.2581328539751568E-2</c:v>
                </c:pt>
                <c:pt idx="2">
                  <c:v>-6.2581328539751568E-2</c:v>
                </c:pt>
                <c:pt idx="3">
                  <c:v>-6.3116670363831007E-2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7-4656-B19E-96A2F82B318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6855.5</c:v>
                </c:pt>
                <c:pt idx="2">
                  <c:v>6855.5</c:v>
                </c:pt>
                <c:pt idx="3">
                  <c:v>6914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A7-4656-B19E-96A2F82B3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02912"/>
        <c:axId val="1"/>
      </c:scatterChart>
      <c:valAx>
        <c:axId val="69230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02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082706766917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CA81C2-F4C0-E237-F72E-4B1F26F1F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t="s">
        <v>47</v>
      </c>
    </row>
    <row r="2" spans="1:7" x14ac:dyDescent="0.2">
      <c r="A2" t="s">
        <v>23</v>
      </c>
      <c r="B2" t="s">
        <v>42</v>
      </c>
      <c r="C2" s="31" t="s">
        <v>40</v>
      </c>
      <c r="D2" s="3" t="s">
        <v>43</v>
      </c>
      <c r="E2" s="32" t="s">
        <v>41</v>
      </c>
      <c r="F2" t="s">
        <v>44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48500.9</v>
      </c>
      <c r="D7" s="30" t="s">
        <v>45</v>
      </c>
    </row>
    <row r="8" spans="1:7" x14ac:dyDescent="0.2">
      <c r="A8" t="s">
        <v>3</v>
      </c>
      <c r="C8" s="36">
        <v>1.093893</v>
      </c>
      <c r="D8" s="30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1.5432744275207383E-4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-9.1511422919558967E-6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60326.708763194445</v>
      </c>
    </row>
    <row r="15" spans="1:7" x14ac:dyDescent="0.2">
      <c r="A15" s="12" t="s">
        <v>17</v>
      </c>
      <c r="B15" s="10"/>
      <c r="C15" s="13">
        <f ca="1">(C7+C11)+(C8+C12)*INT(MAX(F21:F3533))</f>
        <v>56064.013085329636</v>
      </c>
      <c r="D15" s="14" t="s">
        <v>37</v>
      </c>
      <c r="E15" s="15">
        <f ca="1">ROUND(2*(E14-$C$7)/$C$8,0)/2+E13</f>
        <v>10812</v>
      </c>
    </row>
    <row r="16" spans="1:7" x14ac:dyDescent="0.2">
      <c r="A16" s="16" t="s">
        <v>4</v>
      </c>
      <c r="B16" s="10"/>
      <c r="C16" s="17">
        <f ca="1">+C8+C12</f>
        <v>1.0938838488577081</v>
      </c>
      <c r="D16" s="14" t="s">
        <v>38</v>
      </c>
      <c r="E16" s="24">
        <f ca="1">ROUND(2*(E14-$C$15)/$C$16,0)/2+E13</f>
        <v>3898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45309.86816151032</v>
      </c>
    </row>
    <row r="18" spans="1:19" ht="14.25" thickTop="1" thickBot="1" x14ac:dyDescent="0.25">
      <c r="A18" s="16" t="s">
        <v>5</v>
      </c>
      <c r="B18" s="10"/>
      <c r="C18" s="19">
        <f ca="1">+C15</f>
        <v>56064.013085329636</v>
      </c>
      <c r="D18" s="20">
        <f ca="1">+C16</f>
        <v>1.0938838488577081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1.2825047241664432E-2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48500.9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1.5432744275207383E-4</v>
      </c>
      <c r="Q21" s="2">
        <f>+C21-15018.5</f>
        <v>33482.400000000001</v>
      </c>
      <c r="S21">
        <f ca="1">+(O21-G21)^2</f>
        <v>2.3816959586394624E-8</v>
      </c>
    </row>
    <row r="22" spans="1:19" x14ac:dyDescent="0.2">
      <c r="A22" s="33" t="s">
        <v>48</v>
      </c>
      <c r="B22" s="34" t="s">
        <v>49</v>
      </c>
      <c r="C22" s="35">
        <v>56000.03</v>
      </c>
      <c r="D22" s="35">
        <v>5.0000000000000001E-3</v>
      </c>
      <c r="E22">
        <f>+(C22-C$7)/C$8</f>
        <v>6855.4511273040389</v>
      </c>
      <c r="F22">
        <f>ROUND(2*E22,0)/2</f>
        <v>6855.5</v>
      </c>
      <c r="G22">
        <f>+C22-(C$7+F22*C$8)</f>
        <v>-5.3461499999684747E-2</v>
      </c>
      <c r="I22">
        <f>+G22</f>
        <v>-5.3461499999684747E-2</v>
      </c>
      <c r="O22">
        <f ca="1">+C$11+C$12*$F22</f>
        <v>-6.2581328539751568E-2</v>
      </c>
      <c r="Q22" s="2">
        <f>+C22-15018.5</f>
        <v>40981.53</v>
      </c>
      <c r="S22">
        <f ca="1">+(O22-G22)^2</f>
        <v>8.3171272600217322E-5</v>
      </c>
    </row>
    <row r="23" spans="1:19" x14ac:dyDescent="0.2">
      <c r="A23" s="33" t="s">
        <v>48</v>
      </c>
      <c r="B23" s="34" t="s">
        <v>49</v>
      </c>
      <c r="C23" s="35">
        <v>56000.03</v>
      </c>
      <c r="D23" s="35">
        <v>5.0000000000000001E-3</v>
      </c>
      <c r="E23">
        <f>+(C23-C$7)/C$8</f>
        <v>6855.4511273040389</v>
      </c>
      <c r="F23">
        <f>ROUND(2*E23,0)/2</f>
        <v>6855.5</v>
      </c>
      <c r="G23">
        <f>+C23-(C$7+F23*C$8)</f>
        <v>-5.3461499999684747E-2</v>
      </c>
      <c r="I23">
        <f>+G23</f>
        <v>-5.3461499999684747E-2</v>
      </c>
      <c r="O23">
        <f ca="1">+C$11+C$12*$F23</f>
        <v>-6.2581328539751568E-2</v>
      </c>
      <c r="Q23" s="2">
        <f>+C23-15018.5</f>
        <v>40981.53</v>
      </c>
      <c r="S23">
        <f ca="1">+(O23-G23)^2</f>
        <v>8.3171272600217322E-5</v>
      </c>
    </row>
    <row r="24" spans="1:19" x14ac:dyDescent="0.2">
      <c r="A24" s="33" t="s">
        <v>48</v>
      </c>
      <c r="B24" s="34" t="s">
        <v>50</v>
      </c>
      <c r="C24" s="35">
        <v>56063.995000000003</v>
      </c>
      <c r="D24" s="35">
        <v>5.0000000000000001E-3</v>
      </c>
      <c r="E24">
        <f>+(C24-C$7)/C$8</f>
        <v>6913.9257678767499</v>
      </c>
      <c r="F24">
        <f>ROUND(2*E24,0)/2</f>
        <v>6914</v>
      </c>
      <c r="G24">
        <f>+C24-(C$7+F24*C$8)</f>
        <v>-8.1202000001212582E-2</v>
      </c>
      <c r="I24">
        <f>+G24</f>
        <v>-8.1202000001212582E-2</v>
      </c>
      <c r="O24">
        <f ca="1">+C$11+C$12*$F24</f>
        <v>-6.3116670363831007E-2</v>
      </c>
      <c r="Q24" s="2">
        <f>+C24-15018.5</f>
        <v>41045.495000000003</v>
      </c>
      <c r="S24">
        <f ca="1">+(O24-G24)^2</f>
        <v>3.2707914809275239E-4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2024-01-17T04:00:37Z</dcterms:modified>
</cp:coreProperties>
</file>