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2B6D420-DF90-4E8E-B8F2-741FC92D736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15" i="1"/>
  <c r="E21" i="1"/>
  <c r="F21" i="1"/>
  <c r="G21" i="1"/>
  <c r="C17" i="1"/>
  <c r="R22" i="1"/>
  <c r="Q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<sst xmlns="http://schemas.openxmlformats.org/spreadsheetml/2006/main" count="49" uniqueCount="44">
  <si>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</si>
  <si>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</si>
  <si>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</si>
  <si>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</si>
  <si>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</si>
  <si>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</si>
  <si>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</si>
  <si>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</si>
  <si>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</si>
  <si>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</si>
  <si>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</si>
  <si>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</si>
  <si>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</si>
  <si>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</si>
  <si>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</si>
  <si>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</si>
  <si>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</si>
  <si>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</si>
  <si>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</si>
  <si>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</si>
  <si>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</si>
  <si>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</si>
  <si>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</si>
  <si>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</si>
  <si>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</si>
  <si>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</si>
  <si>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</si>
  <si>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</si>
  <si>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</si>
  <si>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</si>
  <si>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</si>
  <si>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</si>
  <si>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</si>
  <si>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</si>
  <si>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</si>
  <si>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</si>
  <si>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</si>
  <si>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G8956-1910_Car.xls</t>
  </si>
  <si>
    <t>EA</t>
  </si>
  <si>
    <t>IBVS 5532 Eph.</t>
  </si>
  <si>
    <t>IBVS 5532</t>
  </si>
  <si>
    <t>Car</t>
  </si>
  <si>
    <t>CCD</t>
  </si>
  <si>
    <t>V0654 Car / NSV 18424 / GSC 8956 1910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</si>
</sst>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V0654 Car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18-42A3-8B96-AC8D6117F58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18-42A3-8B96-AC8D6117F58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18-42A3-8B96-AC8D6117F58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18-42A3-8B96-AC8D6117F58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18-42A3-8B96-AC8D6117F58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18-42A3-8B96-AC8D6117F58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18-42A3-8B96-AC8D6117F58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18-42A3-8B96-AC8D6117F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027144"/>
        <c:axId val="1"/>
      </c:scatterChart>
      <c:valAx>
        <c:axId val="527027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027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EF8CDA6-A77B-F442-2E66-BA78475B4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35" t="s">
        <v>43</v>
      </c>
      <c r="E1" s="29"/>
      <c r="F1" s="30" t="s">
        <v>37</v>
      </c>
      <c r="G1" s="31" t="s">
        <v>38</v>
      </c>
      <c r="H1" s="32" t="s">
        <v>39</v>
      </c>
      <c r="I1" s="33">
        <v>51919.73</v>
      </c>
      <c r="J1" s="33">
        <v>2.8736199999999998</v>
      </c>
      <c r="K1" s="32" t="s">
        <v>40</v>
      </c>
      <c r="L1" s="34" t="s">
        <v>41</v>
      </c>
    </row>
    <row r="2" spans="1:12">
      <c r="A2" t="s">
        <v>23</v>
      </c>
      <c r="B2" t="s">
        <v>38</v>
      </c>
      <c r="C2" s="8" t="s">
        <v>41</v>
      </c>
      <c r="D2" t="s">
        <v>37</v>
      </c>
    </row>
    <row r="3" spans="1:12" ht="13.5" thickBot="1"/>
    <row r="4" spans="1:12" ht="14.25" thickTop="1" thickBot="1">
      <c r="A4" s="28" t="s">
        <v>39</v>
      </c>
      <c r="C4" s="6">
        <v>51919.73</v>
      </c>
      <c r="D4" s="7">
        <v>2.8736199999999998</v>
      </c>
    </row>
    <row r="6" spans="1:12">
      <c r="A6" s="3" t="s">
        <v>0</v>
      </c>
    </row>
    <row r="7" spans="1:12">
      <c r="A7" t="s">
        <v>1</v>
      </c>
      <c r="C7">
        <f>+C4</f>
        <v>51919.73</v>
      </c>
    </row>
    <row r="8" spans="1:12">
      <c r="A8" t="s">
        <v>2</v>
      </c>
      <c r="C8">
        <f>+D4</f>
        <v>2.8736199999999998</v>
      </c>
    </row>
    <row r="9" spans="1:12">
      <c r="A9" s="9" t="s">
        <v>30</v>
      </c>
      <c r="B9" s="10"/>
      <c r="C9" s="11">
        <v>-9.5</v>
      </c>
      <c r="D9" s="10" t="s">
        <v>31</v>
      </c>
      <c r="E9" s="10"/>
    </row>
    <row r="10" spans="1:12" ht="13.5" thickBot="1">
      <c r="A10" s="10"/>
      <c r="B10" s="10"/>
      <c r="C10" s="2" t="s">
        <v>19</v>
      </c>
      <c r="D10" s="2" t="s">
        <v>20</v>
      </c>
      <c r="E10" s="10"/>
    </row>
    <row r="11" spans="1:12">
      <c r="A11" s="10" t="s">
        <v>14</v>
      </c>
      <c r="B11" s="10"/>
      <c r="C11" s="23" t="e">
        <f ca="1">INTERCEPT(INDIRECT($G$11):G992,INDIRECT($F$11):F992)</f>
        <v>#DIV/0!</v>
      </c>
      <c r="D11" s="12"/>
      <c r="E11" s="10"/>
      <c r="F11" s="24" t="str">
        <f>"F"&amp;E19</f>
        <v>F21</v>
      </c>
      <c r="G11" s="25" t="str">
        <f>"G"&amp;E19</f>
        <v>G21</v>
      </c>
    </row>
    <row r="12" spans="1:12">
      <c r="A12" s="10" t="s">
        <v>15</v>
      </c>
      <c r="B12" s="10"/>
      <c r="C12" s="23" t="e">
        <f ca="1">SLOPE(INDIRECT($G$11):G992,INDIRECT($F$11):F992)</f>
        <v>#DIV/0!</v>
      </c>
      <c r="D12" s="12"/>
      <c r="E12" s="10"/>
    </row>
    <row r="13" spans="1:12">
      <c r="A13" s="10" t="s">
        <v>18</v>
      </c>
      <c r="B13" s="10"/>
      <c r="C13" s="12" t="s">
        <v>12</v>
      </c>
      <c r="D13" s="12"/>
      <c r="E13" s="10"/>
    </row>
    <row r="14" spans="1:12">
      <c r="A14" s="10"/>
      <c r="B14" s="10"/>
      <c r="C14" s="10"/>
      <c r="D14" s="10"/>
      <c r="E14" s="10"/>
    </row>
    <row r="15" spans="1:12">
      <c r="A15" s="13" t="s">
        <v>16</v>
      </c>
      <c r="B15" s="10"/>
      <c r="C15" s="14" t="e">
        <f ca="1">(C7+C11)+(C8+C12)*INT(MAX(F21:F3533))</f>
        <v>#DIV/0!</v>
      </c>
      <c r="D15" s="15" t="s">
        <v>32</v>
      </c>
      <c r="E15" s="16">
        <f ca="1">TODAY()+15018.5-B9/24</f>
        <v>60326.5</v>
      </c>
    </row>
    <row r="16" spans="1:12">
      <c r="A16" s="17" t="s">
        <v>3</v>
      </c>
      <c r="B16" s="10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>
      <c r="A17" s="15" t="s">
        <v>29</v>
      </c>
      <c r="B17" s="10"/>
      <c r="C17" s="10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>
      <c r="A18" s="17" t="s">
        <v>4</v>
      </c>
      <c r="B18" s="10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>
      <c r="A19" s="26" t="s">
        <v>36</v>
      </c>
      <c r="E19" s="27">
        <v>21</v>
      </c>
    </row>
    <row r="20" spans="1:18" ht="13.5" thickBot="1">
      <c r="A20" s="2" t="s">
        <v>5</v>
      </c>
      <c r="B20" s="2" t="s">
        <v>6</v>
      </c>
      <c r="C20" s="2" t="s">
        <v>7</v>
      </c>
      <c r="D20" s="2" t="s">
        <v>11</v>
      </c>
      <c r="E20" s="2" t="s">
        <v>8</v>
      </c>
      <c r="F20" s="2" t="s">
        <v>9</v>
      </c>
      <c r="G20" s="2" t="s">
        <v>10</v>
      </c>
      <c r="H20" s="5" t="s">
        <v>28</v>
      </c>
      <c r="I20" s="5" t="s">
        <v>42</v>
      </c>
      <c r="J20" s="5" t="s">
        <v>17</v>
      </c>
      <c r="K20" s="5" t="s">
        <v>24</v>
      </c>
      <c r="L20" s="5" t="s">
        <v>25</v>
      </c>
      <c r="M20" s="5" t="s">
        <v>26</v>
      </c>
      <c r="N20" s="5" t="s">
        <v>27</v>
      </c>
      <c r="O20" s="5" t="s">
        <v>22</v>
      </c>
      <c r="P20" s="4" t="s">
        <v>21</v>
      </c>
      <c r="Q20" s="2" t="s">
        <v>13</v>
      </c>
    </row>
    <row r="21" spans="1:18">
      <c r="A21" t="str">
        <f>$K$1</f>
        <v>IBVS 5532</v>
      </c>
      <c r="C21" s="8">
        <f>+$C$4</f>
        <v>51919.73</v>
      </c>
      <c r="D21" s="8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36901.230000000003</v>
      </c>
    </row>
    <row r="22" spans="1:18">
      <c r="C22" s="8"/>
      <c r="D22" s="8"/>
      <c r="Q22" s="1"/>
      <c r="R22" t="str">
        <f>IF(ABS(C22-C21)&lt;0.00001,1,"")</f>
        <v/>
      </c>
    </row>
    <row r="23" spans="1:18">
      <c r="C23" s="8"/>
      <c r="D23" s="8"/>
      <c r="Q23" s="1"/>
    </row>
    <row r="24" spans="1:18">
      <c r="Q24" s="1"/>
    </row>
    <row r="25" spans="1:18">
      <c r="C25" s="8"/>
      <c r="D25" s="8"/>
      <c r="Q25" s="1"/>
    </row>
    <row r="26" spans="1:18">
      <c r="C26" s="8"/>
      <c r="D26" s="8"/>
      <c r="Q26" s="1"/>
    </row>
    <row r="27" spans="1:18">
      <c r="C27" s="8"/>
      <c r="D27" s="8"/>
      <c r="Q27" s="1"/>
    </row>
    <row r="28" spans="1:18">
      <c r="C28" s="8"/>
      <c r="D28" s="8"/>
      <c r="Q28" s="1"/>
    </row>
    <row r="29" spans="1:18">
      <c r="C29" s="8"/>
      <c r="D29" s="8"/>
      <c r="Q29" s="1"/>
    </row>
    <row r="30" spans="1:18">
      <c r="C30" s="8"/>
      <c r="D30" s="8"/>
      <c r="Q30" s="1"/>
    </row>
    <row r="31" spans="1:18">
      <c r="C31" s="8"/>
      <c r="D31" s="8"/>
      <c r="Q31" s="1"/>
    </row>
    <row r="32" spans="1:18">
      <c r="C32" s="8"/>
      <c r="D32" s="8"/>
      <c r="Q32" s="1"/>
    </row>
    <row r="33" spans="3:17">
      <c r="C33" s="8"/>
      <c r="D33" s="8"/>
      <c r="Q33" s="1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2024-01-17T04:13:22Z</dcterms:modified>
</cp:coreProperties>
</file>