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0D3727B-2780-4362-A3B6-F5526D2E01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24" i="1"/>
  <c r="F24" i="1"/>
  <c r="G24" i="1"/>
  <c r="I24" i="1"/>
  <c r="G11" i="1"/>
  <c r="F11" i="1"/>
  <c r="Q22" i="1"/>
  <c r="Q23" i="1"/>
  <c r="Q24" i="1"/>
  <c r="Q25" i="1"/>
  <c r="C7" i="1"/>
  <c r="G22" i="1"/>
  <c r="I22" i="1"/>
  <c r="C8" i="1"/>
  <c r="E14" i="1"/>
  <c r="E15" i="1" s="1"/>
  <c r="C17" i="1"/>
  <c r="Q21" i="1"/>
  <c r="E21" i="1"/>
  <c r="F21" i="1"/>
  <c r="G21" i="1"/>
  <c r="H21" i="1"/>
  <c r="G23" i="1"/>
  <c r="E23" i="1"/>
  <c r="F23" i="1"/>
  <c r="E25" i="1"/>
  <c r="F25" i="1"/>
  <c r="G25" i="1"/>
  <c r="I25" i="1"/>
  <c r="I23" i="1"/>
  <c r="C11" i="1"/>
  <c r="C12" i="1"/>
  <c r="C16" i="1" l="1"/>
  <c r="D18" i="1" s="1"/>
  <c r="O23" i="1"/>
  <c r="O24" i="1"/>
  <c r="O22" i="1"/>
  <c r="O25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<sst xmlns="http://schemas.openxmlformats.org/spreadsheetml/2006/main" count="53" uniqueCount="46">
  <si>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</si>
  <si>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</si>
  <si>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</si>
  <si>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</si>
  <si>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</si>
  <si>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</si>
  <si>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</si>
  <si>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</si>
  <si>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</si>
  <si>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</si>
  <si>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</si>
  <si>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</si>
  <si>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</si>
  <si>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</si>
  <si>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</si>
  <si>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</si>
  <si>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</si>
  <si>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</si>
  <si>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</si>
  <si>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</si>
  <si>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</si>
  <si>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</si>
  <si>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</si>
  <si>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</si>
  <si>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</si>
  <si>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</si>
  <si>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</si>
  <si>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</si>
  <si>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</si>
  <si>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</si>
  <si>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</si>
  <si>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</si>
  <si>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</si>
  <si>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</si>
  <si>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</si>
  <si>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</si>
  <si>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</si>
  <si>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</si>
  <si>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</si>
  <si>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</si>
  <si>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HN Cas / GSC 3672-1509</t>
  </si>
  <si>
    <t>OEJV 0074</t>
  </si>
  <si>
    <t>I</t>
  </si>
  <si>
    <t>GCVS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</si>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</sst>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HN Cas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4-40B4-AE91-E283BF31A6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0.36168300000281306</c:v>
                </c:pt>
                <c:pt idx="2">
                  <c:v>0.35711800000717631</c:v>
                </c:pt>
                <c:pt idx="3">
                  <c:v>0.3572790000034729</c:v>
                </c:pt>
                <c:pt idx="4">
                  <c:v>0.35398699999495875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4-40B4-AE91-E283BF31A6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D4-40B4-AE91-E283BF31A6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D4-40B4-AE91-E283BF31A6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D4-40B4-AE91-E283BF31A6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D4-40B4-AE91-E283BF31A6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D4-40B4-AE91-E283BF31A6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0.68331475138410158</c:v>
                </c:pt>
                <c:pt idx="1">
                  <c:v>0.35993182372070515</c:v>
                </c:pt>
                <c:pt idx="2">
                  <c:v>0.35938501457687116</c:v>
                </c:pt>
                <c:pt idx="3">
                  <c:v>0.35584898211341165</c:v>
                </c:pt>
                <c:pt idx="4">
                  <c:v>0.35490117959743284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D4-40B4-AE91-E283BF31A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672520"/>
        <c:axId val="1"/>
      </c:scatterChart>
      <c:valAx>
        <c:axId val="702672520"/>
        <c:scaling>
          <c:orientation val="minMax"/>
          <c:max val="9500"/>
          <c:min val="8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672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HN Cas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79255054744"/>
          <c:y val="0.14035127795846455"/>
          <c:w val="0.8348360589633465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1-4AA2-9ABE-FCA69420C4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0.36168300000281306</c:v>
                </c:pt>
                <c:pt idx="2">
                  <c:v>0.35711800000717631</c:v>
                </c:pt>
                <c:pt idx="3">
                  <c:v>0.3572790000034729</c:v>
                </c:pt>
                <c:pt idx="4">
                  <c:v>0.35398699999495875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1-4AA2-9ABE-FCA69420C4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1-4AA2-9ABE-FCA69420C4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1-4AA2-9ABE-FCA69420C4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1-4AA2-9ABE-FCA69420C4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1-4AA2-9ABE-FCA69420C4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5.0000000000000001E-3</c:v>
                  </c:pt>
                  <c:pt idx="3">
                    <c:v>4.0000000000000001E-3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1-4AA2-9ABE-FCA69420C4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8871</c:v>
                </c:pt>
                <c:pt idx="2">
                  <c:v>8886</c:v>
                </c:pt>
                <c:pt idx="3">
                  <c:v>8983</c:v>
                </c:pt>
                <c:pt idx="4">
                  <c:v>9009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0.68331475138410158</c:v>
                </c:pt>
                <c:pt idx="1">
                  <c:v>0.35993182372070515</c:v>
                </c:pt>
                <c:pt idx="2">
                  <c:v>0.35938501457687116</c:v>
                </c:pt>
                <c:pt idx="3">
                  <c:v>0.35584898211341165</c:v>
                </c:pt>
                <c:pt idx="4">
                  <c:v>0.35490117959743284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1-4AA2-9ABE-FCA69420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664240"/>
        <c:axId val="1"/>
      </c:scatterChart>
      <c:valAx>
        <c:axId val="70266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0188062077826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66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3004500563554"/>
          <c:y val="0.92397937099967764"/>
          <c:w val="0.6636646094913810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504825</xdr:colOff>
      <xdr:row>18</xdr:row>
      <xdr:rowOff>123826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7117D93-2C5D-657E-8669-BF49374E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0</xdr:row>
      <xdr:rowOff>0</xdr:rowOff>
    </xdr:from>
    <xdr:to>
      <xdr:col>27</xdr:col>
      <xdr:colOff>304800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E86F4DD-370E-8794-4CEB-27B0131B9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29" t="s">
        <v>39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28246.42</v>
      </c>
      <c r="D4" s="9">
        <v>2.659427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28246.42</v>
      </c>
    </row>
    <row r="8" spans="1:7" x14ac:dyDescent="0.2">
      <c r="A8" t="s">
        <v>3</v>
      </c>
      <c r="C8">
        <f>+D4</f>
        <v>2.659427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0.68331475138410158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-3.6453942922263156E-5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60328.737929050927</v>
      </c>
    </row>
    <row r="15" spans="1:7" x14ac:dyDescent="0.2">
      <c r="A15" s="14" t="s">
        <v>18</v>
      </c>
      <c r="B15" s="12"/>
      <c r="C15" s="15">
        <f ca="1">(C7+C11)+(C8+C12)*INT(MAX(F21:F3533))</f>
        <v>52205.5527441796</v>
      </c>
      <c r="D15" s="16" t="s">
        <v>37</v>
      </c>
      <c r="E15" s="17">
        <f ca="1">ROUND(2*(E14-$C$7)/$C$8,0)/2+E13</f>
        <v>12064.5</v>
      </c>
    </row>
    <row r="16" spans="1:7" x14ac:dyDescent="0.2">
      <c r="A16" s="18" t="s">
        <v>4</v>
      </c>
      <c r="B16" s="12"/>
      <c r="C16" s="19">
        <f ca="1">+C8+C12</f>
        <v>2.6593905460570779</v>
      </c>
      <c r="D16" s="16" t="s">
        <v>38</v>
      </c>
      <c r="E16" s="26">
        <f ca="1">ROUND(2*(E14-$C$15)/$C$16,0)/2+E13</f>
        <v>3055.5</v>
      </c>
    </row>
    <row r="17" spans="1:17" ht="13.5" thickBot="1" x14ac:dyDescent="0.25">
      <c r="A17" s="16" t="s">
        <v>29</v>
      </c>
      <c r="B17" s="12"/>
      <c r="C17" s="12">
        <f>COUNT(C21:C2191)</f>
        <v>5</v>
      </c>
      <c r="D17" s="16" t="s">
        <v>33</v>
      </c>
      <c r="E17" s="20">
        <f ca="1">+$C$15+$C$16*E16-15018.5-$C$9/24</f>
        <v>45313.216390990339</v>
      </c>
    </row>
    <row r="18" spans="1:17" ht="14.25" thickTop="1" thickBot="1" x14ac:dyDescent="0.25">
      <c r="A18" s="18" t="s">
        <v>5</v>
      </c>
      <c r="B18" s="12"/>
      <c r="C18" s="21">
        <f ca="1">+C15</f>
        <v>52205.5527441796</v>
      </c>
      <c r="D18" s="22">
        <f ca="1">+C16</f>
        <v>2.6593905460570779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28246.42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0.68331475138410158</v>
      </c>
      <c r="Q21" s="2">
        <f>+C21-15018.5</f>
        <v>13227.919999999998</v>
      </c>
    </row>
    <row r="22" spans="1:17" x14ac:dyDescent="0.2">
      <c r="A22" s="30" t="s">
        <v>41</v>
      </c>
      <c r="B22" s="31" t="s">
        <v>42</v>
      </c>
      <c r="C22" s="30">
        <v>51838.558599999997</v>
      </c>
      <c r="D22" s="30">
        <v>4.1999999999999997E-3</v>
      </c>
      <c r="E22">
        <f>+(C22-C$7)/C$8</f>
        <v>8871.1360003489463</v>
      </c>
      <c r="F22">
        <f>ROUND(2*E22,0)/2</f>
        <v>8871</v>
      </c>
      <c r="G22">
        <f>+C22-(C$7+F22*C$8)</f>
        <v>0.36168300000281306</v>
      </c>
      <c r="I22">
        <f>+G22</f>
        <v>0.36168300000281306</v>
      </c>
      <c r="O22">
        <f ca="1">+C$11+C$12*$F22</f>
        <v>0.35993182372070515</v>
      </c>
      <c r="Q22" s="2">
        <f>+C22-15018.5</f>
        <v>36820.058599999997</v>
      </c>
    </row>
    <row r="23" spans="1:17" x14ac:dyDescent="0.2">
      <c r="A23" s="30" t="s">
        <v>41</v>
      </c>
      <c r="B23" s="31" t="s">
        <v>42</v>
      </c>
      <c r="C23" s="30">
        <v>51878.445440000003</v>
      </c>
      <c r="D23" s="30">
        <v>5.0000000000000001E-3</v>
      </c>
      <c r="E23">
        <f>+(C23-C$7)/C$8</f>
        <v>8886.1342838137716</v>
      </c>
      <c r="F23">
        <f>ROUND(2*E23,0)/2</f>
        <v>8886</v>
      </c>
      <c r="G23">
        <f>+C23-(C$7+F23*C$8)</f>
        <v>0.35711800000717631</v>
      </c>
      <c r="I23">
        <f>+G23</f>
        <v>0.35711800000717631</v>
      </c>
      <c r="O23">
        <f ca="1">+C$11+C$12*$F23</f>
        <v>0.35938501457687116</v>
      </c>
      <c r="Q23" s="2">
        <f>+C23-15018.5</f>
        <v>36859.945440000003</v>
      </c>
    </row>
    <row r="24" spans="1:17" x14ac:dyDescent="0.2">
      <c r="A24" s="30" t="s">
        <v>41</v>
      </c>
      <c r="B24" s="31" t="s">
        <v>42</v>
      </c>
      <c r="C24" s="30">
        <v>52136.410020000003</v>
      </c>
      <c r="D24" s="30">
        <v>4.0000000000000001E-3</v>
      </c>
      <c r="E24">
        <f>+(C24-C$7)/C$8</f>
        <v>8983.1343443531277</v>
      </c>
      <c r="F24">
        <f>ROUND(2*E24,0)/2</f>
        <v>8983</v>
      </c>
      <c r="G24">
        <f>+C24-(C$7+F24*C$8)</f>
        <v>0.3572790000034729</v>
      </c>
      <c r="I24">
        <f>+G24</f>
        <v>0.3572790000034729</v>
      </c>
      <c r="O24">
        <f ca="1">+C$11+C$12*$F24</f>
        <v>0.35584898211341165</v>
      </c>
      <c r="Q24" s="2">
        <f>+C24-15018.5</f>
        <v>37117.910020000003</v>
      </c>
    </row>
    <row r="25" spans="1:17" x14ac:dyDescent="0.2">
      <c r="A25" s="30" t="s">
        <v>41</v>
      </c>
      <c r="B25" s="31" t="s">
        <v>42</v>
      </c>
      <c r="C25" s="30">
        <v>52205.551829999997</v>
      </c>
      <c r="D25" s="30">
        <v>8.0000000000000002E-3</v>
      </c>
      <c r="E25">
        <f>+(C25-C$7)/C$8</f>
        <v>9009.1331064924889</v>
      </c>
      <c r="F25">
        <f>ROUND(2*E25,0)/2</f>
        <v>9009</v>
      </c>
      <c r="G25">
        <f>+C25-(C$7+F25*C$8)</f>
        <v>0.35398699999495875</v>
      </c>
      <c r="I25">
        <f>+G25</f>
        <v>0.35398699999495875</v>
      </c>
      <c r="O25">
        <f ca="1">+C$11+C$12*$F25</f>
        <v>0.35490117959743284</v>
      </c>
      <c r="Q25" s="2">
        <f>+C25-15018.5</f>
        <v>37187.051829999997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2024-01-19T04:42:37Z</dcterms:modified>
</cp:coreProperties>
</file>