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809CE386-B921-4DC9-BEFB-7A1D6D60F69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G24" i="1"/>
  <c r="K24" i="1"/>
  <c r="E25" i="1"/>
  <c r="F25" i="1"/>
  <c r="G25" i="1"/>
  <c r="K25" i="1"/>
  <c r="E26" i="1"/>
  <c r="F26" i="1"/>
  <c r="G26" i="1"/>
  <c r="K26" i="1"/>
  <c r="Q24" i="1"/>
  <c r="Q25" i="1"/>
  <c r="Q26" i="1"/>
  <c r="E21" i="1"/>
  <c r="F21" i="1"/>
  <c r="G21" i="1"/>
  <c r="J21" i="1"/>
  <c r="Q21" i="1"/>
  <c r="E23" i="1"/>
  <c r="F23" i="1"/>
  <c r="G23" i="1"/>
  <c r="K23" i="1"/>
  <c r="Q23" i="1"/>
  <c r="C9" i="1"/>
  <c r="D9" i="1"/>
  <c r="E22" i="1"/>
  <c r="F22" i="1"/>
  <c r="G22" i="1"/>
  <c r="K22" i="1"/>
  <c r="F16" i="1"/>
  <c r="F17" i="1" s="1"/>
  <c r="C17" i="1"/>
  <c r="Q22" i="1"/>
  <c r="C11" i="1"/>
  <c r="C12" i="1"/>
  <c r="C16" i="1" l="1"/>
  <c r="D18" i="1" s="1"/>
  <c r="O26" i="1"/>
  <c r="C15" i="1"/>
  <c r="O22" i="1"/>
  <c r="O21" i="1"/>
  <c r="O24" i="1"/>
  <c r="O25" i="1"/>
  <c r="O23" i="1"/>
  <c r="C18" i="1" l="1"/>
  <c r="F18" i="1"/>
  <c r="F19" i="1" s="1"/>
</calcChain>
</file>

<file path=xl/sharedStrings.xml><?xml version="1.0" encoding="utf-8"?>
<sst xmlns="http://schemas.openxmlformats.org/spreadsheetml/2006/main" count="62" uniqueCount="53">
  <si>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</si>
  <si>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</si>
  <si>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</si>
  <si>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</si>
  <si>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</si>
  <si>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</si>
  <si>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</si>
  <si>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</si>
  <si>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</si>
  <si>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</si>
  <si>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</si>
  <si>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</si>
  <si>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</si>
  <si>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</si>
  <si>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</si>
  <si>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</si>
  <si>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</si>
  <si>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</si>
  <si>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</si>
  <si>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</si>
  <si>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</si>
  <si>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</si>
  <si>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</si>
  <si>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</si>
  <si>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</si>
  <si>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</si>
  <si>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</si>
  <si>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</si>
  <si>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</si>
  <si>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</si>
  <si>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</si>
  <si>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</si>
  <si>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</si>
  <si>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</si>
  <si>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</si>
  <si>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</si>
  <si>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</si>
  <si>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</si>
  <si>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</si>
  <si>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</si>
  <si>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</si>
  <si>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HT Cas</t>
  </si>
  <si>
    <t>2018E</t>
  </si>
  <si>
    <t xml:space="preserve">UG0SS+EA   </t>
  </si>
  <si>
    <t>pr_2</t>
  </si>
  <si>
    <t xml:space="preserve">pec(UG0)       </t>
  </si>
  <si>
    <t>Kreiner</t>
  </si>
  <si>
    <t>GCVS</t>
  </si>
  <si>
    <t>IBVS 6230</t>
  </si>
  <si>
    <t>I</t>
  </si>
  <si>
    <t>OEJV 0210</t>
  </si>
  <si>
    <t>II</t>
  </si>
  <si>
    <t>HT Cas / GSC 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</si>
</sst>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b/>
      <sz val="10"/>
      <color indexed="3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/>
    <xf numFmtId="0" fontId="19" fillId="0" borderId="2" applyNumberFormat="0" applyFont="0" applyFill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5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0" fontId="16" fillId="2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0" fontId="5" fillId="0" borderId="1" xfId="0" applyFont="1" applyBorder="1">
      <alignment vertical="top"/>
    </xf>
    <xf numFmtId="0" fontId="7" fillId="2" borderId="1" xfId="0" applyFont="1" applyFill="1" applyBorder="1" applyAlignment="1">
      <alignment horizontal="left"/>
    </xf>
    <xf numFmtId="0" fontId="5" fillId="0" borderId="1" xfId="0" applyNumberFormat="1" applyFont="1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17" fillId="3" borderId="1" xfId="0" applyFont="1" applyFill="1" applyBorder="1" applyAlignment="1">
      <alignment horizontal="left"/>
    </xf>
    <xf numFmtId="0" fontId="0" fillId="0" borderId="1" xfId="0" applyBorder="1">
      <alignment vertical="top"/>
    </xf>
    <xf numFmtId="0" fontId="0" fillId="0" borderId="1" xfId="0" applyBorder="1" applyAlignment="1">
      <alignment horizontal="left"/>
    </xf>
    <xf numFmtId="0" fontId="20" fillId="0" borderId="0" xfId="7" applyFont="1" applyAlignment="1">
      <alignment horizontal="left" vertical="center" wrapText="1"/>
    </xf>
    <xf numFmtId="0" fontId="20" fillId="0" borderId="0" xfId="7" applyFont="1" applyAlignment="1">
      <alignment horizontal="center" vertical="center" wrapText="1"/>
    </xf>
    <xf numFmtId="0" fontId="20" fillId="0" borderId="0" xfId="7" applyFont="1" applyAlignment="1">
      <alignment horizontal="left" wrapText="1"/>
    </xf>
    <xf numFmtId="0" fontId="18" fillId="0" borderId="0" xfId="7" applyFont="1"/>
    <xf numFmtId="0" fontId="18" fillId="0" borderId="0" xfId="7" applyFont="1" applyAlignment="1">
      <alignment horizontal="center"/>
    </xf>
    <xf numFmtId="0" fontId="18" fillId="0" borderId="0" xfId="7" applyFont="1" applyAlignment="1">
      <alignment horizontal="left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HT Cas-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35127795846455"/>
          <c:w val="0.84661654135338349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1E-4</c:v>
                  </c:pt>
                  <c:pt idx="3">
                    <c:v>1.4450000000000001E-3</c:v>
                  </c:pt>
                  <c:pt idx="4">
                    <c:v>2.245E-3</c:v>
                  </c:pt>
                  <c:pt idx="5">
                    <c:v>4.1939999999999998E-3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1E-4</c:v>
                  </c:pt>
                  <c:pt idx="3">
                    <c:v>1.4450000000000001E-3</c:v>
                  </c:pt>
                  <c:pt idx="4">
                    <c:v>2.245E-3</c:v>
                  </c:pt>
                  <c:pt idx="5">
                    <c:v>4.1939999999999998E-3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-119110</c:v>
                </c:pt>
                <c:pt idx="1">
                  <c:v>0</c:v>
                </c:pt>
                <c:pt idx="2">
                  <c:v>65275</c:v>
                </c:pt>
                <c:pt idx="3">
                  <c:v>89674.5</c:v>
                </c:pt>
                <c:pt idx="4">
                  <c:v>89675.5</c:v>
                </c:pt>
                <c:pt idx="5">
                  <c:v>89676.5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744-4C93-85AC-6E92BF5D587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1E-4</c:v>
                  </c:pt>
                  <c:pt idx="3">
                    <c:v>1.4450000000000001E-3</c:v>
                  </c:pt>
                  <c:pt idx="4">
                    <c:v>2.245E-3</c:v>
                  </c:pt>
                  <c:pt idx="5">
                    <c:v>4.1939999999999998E-3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1E-4</c:v>
                  </c:pt>
                  <c:pt idx="3">
                    <c:v>1.4450000000000001E-3</c:v>
                  </c:pt>
                  <c:pt idx="4">
                    <c:v>2.245E-3</c:v>
                  </c:pt>
                  <c:pt idx="5">
                    <c:v>4.1939999999999998E-3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-119110</c:v>
                </c:pt>
                <c:pt idx="1">
                  <c:v>0</c:v>
                </c:pt>
                <c:pt idx="2">
                  <c:v>65275</c:v>
                </c:pt>
                <c:pt idx="3">
                  <c:v>89674.5</c:v>
                </c:pt>
                <c:pt idx="4">
                  <c:v>89675.5</c:v>
                </c:pt>
                <c:pt idx="5">
                  <c:v>89676.5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744-4C93-85AC-6E92BF5D587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1E-4</c:v>
                  </c:pt>
                  <c:pt idx="3">
                    <c:v>1.4450000000000001E-3</c:v>
                  </c:pt>
                  <c:pt idx="4">
                    <c:v>2.245E-3</c:v>
                  </c:pt>
                  <c:pt idx="5">
                    <c:v>4.1939999999999998E-3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1E-4</c:v>
                  </c:pt>
                  <c:pt idx="3">
                    <c:v>1.4450000000000001E-3</c:v>
                  </c:pt>
                  <c:pt idx="4">
                    <c:v>2.245E-3</c:v>
                  </c:pt>
                  <c:pt idx="5">
                    <c:v>4.1939999999999998E-3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-119110</c:v>
                </c:pt>
                <c:pt idx="1">
                  <c:v>0</c:v>
                </c:pt>
                <c:pt idx="2">
                  <c:v>65275</c:v>
                </c:pt>
                <c:pt idx="3">
                  <c:v>89674.5</c:v>
                </c:pt>
                <c:pt idx="4">
                  <c:v>89675.5</c:v>
                </c:pt>
                <c:pt idx="5">
                  <c:v>89676.5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0">
                  <c:v>3.5970006138086319E-6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744-4C93-85AC-6E92BF5D587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1E-4</c:v>
                  </c:pt>
                  <c:pt idx="3">
                    <c:v>1.4450000000000001E-3</c:v>
                  </c:pt>
                  <c:pt idx="4">
                    <c:v>2.245E-3</c:v>
                  </c:pt>
                  <c:pt idx="5">
                    <c:v>4.1939999999999998E-3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1E-4</c:v>
                  </c:pt>
                  <c:pt idx="3">
                    <c:v>1.4450000000000001E-3</c:v>
                  </c:pt>
                  <c:pt idx="4">
                    <c:v>2.245E-3</c:v>
                  </c:pt>
                  <c:pt idx="5">
                    <c:v>4.1939999999999998E-3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-119110</c:v>
                </c:pt>
                <c:pt idx="1">
                  <c:v>0</c:v>
                </c:pt>
                <c:pt idx="2">
                  <c:v>65275</c:v>
                </c:pt>
                <c:pt idx="3">
                  <c:v>89674.5</c:v>
                </c:pt>
                <c:pt idx="4">
                  <c:v>89675.5</c:v>
                </c:pt>
                <c:pt idx="5">
                  <c:v>89676.5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</c:v>
                </c:pt>
                <c:pt idx="2">
                  <c:v>-1.5562424960080534E-3</c:v>
                </c:pt>
                <c:pt idx="3">
                  <c:v>4.9684790137689561E-3</c:v>
                </c:pt>
                <c:pt idx="4">
                  <c:v>-9.7372386517236009E-4</c:v>
                </c:pt>
                <c:pt idx="5">
                  <c:v>-6.5209267631871626E-3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744-4C93-85AC-6E92BF5D587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1E-4</c:v>
                  </c:pt>
                  <c:pt idx="3">
                    <c:v>1.4450000000000001E-3</c:v>
                  </c:pt>
                  <c:pt idx="4">
                    <c:v>2.245E-3</c:v>
                  </c:pt>
                  <c:pt idx="5">
                    <c:v>4.1939999999999998E-3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1E-4</c:v>
                  </c:pt>
                  <c:pt idx="3">
                    <c:v>1.4450000000000001E-3</c:v>
                  </c:pt>
                  <c:pt idx="4">
                    <c:v>2.245E-3</c:v>
                  </c:pt>
                  <c:pt idx="5">
                    <c:v>4.1939999999999998E-3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-119110</c:v>
                </c:pt>
                <c:pt idx="1">
                  <c:v>0</c:v>
                </c:pt>
                <c:pt idx="2">
                  <c:v>65275</c:v>
                </c:pt>
                <c:pt idx="3">
                  <c:v>89674.5</c:v>
                </c:pt>
                <c:pt idx="4">
                  <c:v>89675.5</c:v>
                </c:pt>
                <c:pt idx="5">
                  <c:v>89676.5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744-4C93-85AC-6E92BF5D587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1E-4</c:v>
                  </c:pt>
                  <c:pt idx="3">
                    <c:v>1.4450000000000001E-3</c:v>
                  </c:pt>
                  <c:pt idx="4">
                    <c:v>2.245E-3</c:v>
                  </c:pt>
                  <c:pt idx="5">
                    <c:v>4.1939999999999998E-3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1E-4</c:v>
                  </c:pt>
                  <c:pt idx="3">
                    <c:v>1.4450000000000001E-3</c:v>
                  </c:pt>
                  <c:pt idx="4">
                    <c:v>2.245E-3</c:v>
                  </c:pt>
                  <c:pt idx="5">
                    <c:v>4.1939999999999998E-3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-119110</c:v>
                </c:pt>
                <c:pt idx="1">
                  <c:v>0</c:v>
                </c:pt>
                <c:pt idx="2">
                  <c:v>65275</c:v>
                </c:pt>
                <c:pt idx="3">
                  <c:v>89674.5</c:v>
                </c:pt>
                <c:pt idx="4">
                  <c:v>89675.5</c:v>
                </c:pt>
                <c:pt idx="5">
                  <c:v>89676.5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744-4C93-85AC-6E92BF5D587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1E-4</c:v>
                  </c:pt>
                  <c:pt idx="3">
                    <c:v>1.4450000000000001E-3</c:v>
                  </c:pt>
                  <c:pt idx="4">
                    <c:v>2.245E-3</c:v>
                  </c:pt>
                  <c:pt idx="5">
                    <c:v>4.1939999999999998E-3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1E-4</c:v>
                  </c:pt>
                  <c:pt idx="3">
                    <c:v>1.4450000000000001E-3</c:v>
                  </c:pt>
                  <c:pt idx="4">
                    <c:v>2.245E-3</c:v>
                  </c:pt>
                  <c:pt idx="5">
                    <c:v>4.1939999999999998E-3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-119110</c:v>
                </c:pt>
                <c:pt idx="1">
                  <c:v>0</c:v>
                </c:pt>
                <c:pt idx="2">
                  <c:v>65275</c:v>
                </c:pt>
                <c:pt idx="3">
                  <c:v>89674.5</c:v>
                </c:pt>
                <c:pt idx="4">
                  <c:v>89675.5</c:v>
                </c:pt>
                <c:pt idx="5">
                  <c:v>89676.5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744-4C93-85AC-6E92BF5D587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-119110</c:v>
                </c:pt>
                <c:pt idx="1">
                  <c:v>0</c:v>
                </c:pt>
                <c:pt idx="2">
                  <c:v>65275</c:v>
                </c:pt>
                <c:pt idx="3">
                  <c:v>89674.5</c:v>
                </c:pt>
                <c:pt idx="4">
                  <c:v>89675.5</c:v>
                </c:pt>
                <c:pt idx="5">
                  <c:v>89676.5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8.8405477370617888E-4</c:v>
                </c:pt>
                <c:pt idx="1">
                  <c:v>-2.0510318882237157E-4</c:v>
                </c:pt>
                <c:pt idx="2">
                  <c:v>-8.0198662433619188E-4</c:v>
                </c:pt>
                <c:pt idx="3">
                  <c:v>-1.0250989550113273E-3</c:v>
                </c:pt>
                <c:pt idx="4">
                  <c:v>-1.0251080991466855E-3</c:v>
                </c:pt>
                <c:pt idx="5">
                  <c:v>-1.0251172432820437E-3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744-4C93-85AC-6E92BF5D587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-119110</c:v>
                </c:pt>
                <c:pt idx="1">
                  <c:v>0</c:v>
                </c:pt>
                <c:pt idx="2">
                  <c:v>65275</c:v>
                </c:pt>
                <c:pt idx="3">
                  <c:v>89674.5</c:v>
                </c:pt>
                <c:pt idx="4">
                  <c:v>89675.5</c:v>
                </c:pt>
                <c:pt idx="5">
                  <c:v>89676.5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744-4C93-85AC-6E92BF5D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5126632"/>
        <c:axId val="1"/>
      </c:scatterChart>
      <c:valAx>
        <c:axId val="5251266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3533834586466165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51266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203007518796993"/>
          <c:y val="0.92397660818713445"/>
          <c:w val="0.7142857142857143"/>
          <c:h val="5.847953216374268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3CBAC223-9CCC-92BB-CD36-DCD2145EA3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52</v>
      </c>
      <c r="F1" s="34" t="s">
        <v>41</v>
      </c>
      <c r="G1" s="30" t="s">
        <v>42</v>
      </c>
      <c r="H1" s="35"/>
      <c r="I1" s="36"/>
      <c r="J1" s="37" t="s">
        <v>41</v>
      </c>
      <c r="K1" s="38">
        <v>1.1012999999999999</v>
      </c>
      <c r="L1" s="39">
        <v>60.043599999999998</v>
      </c>
      <c r="M1" s="40">
        <v>52500.0556</v>
      </c>
      <c r="N1" s="40">
        <v>7.3647202699999997E-2</v>
      </c>
      <c r="O1" s="41" t="s">
        <v>43</v>
      </c>
      <c r="P1" s="42">
        <v>12.6</v>
      </c>
      <c r="Q1" s="42">
        <v>19.32</v>
      </c>
      <c r="R1" s="41" t="s">
        <v>44</v>
      </c>
      <c r="S1" s="41" t="s">
        <v>45</v>
      </c>
    </row>
    <row r="2" spans="1:19" x14ac:dyDescent="0.2">
      <c r="A2" t="s">
        <v>23</v>
      </c>
      <c r="B2" t="s">
        <v>43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43727.937290000002</v>
      </c>
      <c r="D4" s="27">
        <v>7.3647203100000003E-2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49">
        <v>52500.0556</v>
      </c>
      <c r="D7" s="28" t="s">
        <v>46</v>
      </c>
    </row>
    <row r="8" spans="1:19" x14ac:dyDescent="0.2">
      <c r="A8" t="s">
        <v>3</v>
      </c>
      <c r="C8" s="49">
        <v>7.3647202699999997E-2</v>
      </c>
      <c r="D8" s="28" t="s">
        <v>46</v>
      </c>
    </row>
    <row r="9" spans="1:19" x14ac:dyDescent="0.2">
      <c r="A9" s="24" t="s">
        <v>32</v>
      </c>
      <c r="B9" s="33">
        <v>22</v>
      </c>
      <c r="C9" s="22" t="str">
        <f>"F"&amp;B9</f>
        <v>F22</v>
      </c>
      <c r="D9" s="23" t="str">
        <f>"G"&amp;B9</f>
        <v>G22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-2.0510318882237157E-4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-9.1441353583120683E-9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59104.441124212528</v>
      </c>
      <c r="E15" s="14" t="s">
        <v>34</v>
      </c>
      <c r="F15" s="31">
        <v>1</v>
      </c>
    </row>
    <row r="16" spans="1:19" x14ac:dyDescent="0.2">
      <c r="A16" s="16" t="s">
        <v>4</v>
      </c>
      <c r="B16" s="10"/>
      <c r="C16" s="17">
        <f ca="1">+C8+C12</f>
        <v>7.3647193555864646E-2</v>
      </c>
      <c r="E16" s="14" t="s">
        <v>30</v>
      </c>
      <c r="F16" s="32">
        <f ca="1">NOW()+15018.5+$C$5/24</f>
        <v>60328.739253935186</v>
      </c>
    </row>
    <row r="17" spans="1:21" ht="13.5" thickBot="1" x14ac:dyDescent="0.25">
      <c r="A17" s="14" t="s">
        <v>27</v>
      </c>
      <c r="B17" s="10"/>
      <c r="C17" s="10">
        <f>COUNT(C21:C2191)</f>
        <v>6</v>
      </c>
      <c r="E17" s="14" t="s">
        <v>35</v>
      </c>
      <c r="F17" s="15">
        <f ca="1">ROUND(2*(F16-$C$7)/$C$8,0)/2+F15</f>
        <v>106301</v>
      </c>
    </row>
    <row r="18" spans="1:21" ht="14.25" thickTop="1" thickBot="1" x14ac:dyDescent="0.25">
      <c r="A18" s="16" t="s">
        <v>5</v>
      </c>
      <c r="B18" s="10"/>
      <c r="C18" s="19">
        <f ca="1">+C15</f>
        <v>59104.441124212528</v>
      </c>
      <c r="D18" s="20">
        <f ca="1">+C16</f>
        <v>7.3647193555864646E-2</v>
      </c>
      <c r="E18" s="14" t="s">
        <v>36</v>
      </c>
      <c r="F18" s="23">
        <f ca="1">ROUND(2*(F16-$C$15)/$C$16,0)/2+F15</f>
        <v>16625</v>
      </c>
    </row>
    <row r="19" spans="1:21" ht="13.5" thickTop="1" x14ac:dyDescent="0.2">
      <c r="E19" s="14" t="s">
        <v>31</v>
      </c>
      <c r="F19" s="18">
        <f ca="1">+$C$15+$C$16*F18-15018.5-$C$5/24</f>
        <v>45310.721550412112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47</v>
      </c>
      <c r="C21" s="8">
        <v>43727.937290000002</v>
      </c>
      <c r="D21" s="8"/>
      <c r="E21">
        <f t="shared" ref="E21:E26" si="0">+(C21-C$7)/C$8</f>
        <v>-119109.99995115901</v>
      </c>
      <c r="F21">
        <f t="shared" ref="F21:F26" si="1">ROUND(2*E21,0)/2</f>
        <v>-119110</v>
      </c>
      <c r="G21">
        <f t="shared" ref="G21:G26" si="2">+C21-(C$7+F21*C$8)</f>
        <v>3.5970006138086319E-6</v>
      </c>
      <c r="J21">
        <f>+G21</f>
        <v>3.5970006138086319E-6</v>
      </c>
      <c r="O21">
        <f t="shared" ref="O21:O26" ca="1" si="3">+C$11+C$12*$F21</f>
        <v>8.8405477370617888E-4</v>
      </c>
      <c r="Q21" s="2">
        <f t="shared" ref="Q21:Q26" si="4">+C21-15018.5</f>
        <v>28709.437290000002</v>
      </c>
    </row>
    <row r="22" spans="1:21" x14ac:dyDescent="0.2">
      <c r="A22" t="s">
        <v>46</v>
      </c>
      <c r="C22" s="8">
        <v>52500.0556</v>
      </c>
      <c r="D22" s="8" t="s">
        <v>13</v>
      </c>
      <c r="E22">
        <f t="shared" si="0"/>
        <v>0</v>
      </c>
      <c r="F22">
        <f t="shared" si="1"/>
        <v>0</v>
      </c>
      <c r="G22">
        <f t="shared" si="2"/>
        <v>0</v>
      </c>
      <c r="K22">
        <f>+G22</f>
        <v>0</v>
      </c>
      <c r="O22">
        <f t="shared" ca="1" si="3"/>
        <v>-2.0510318882237157E-4</v>
      </c>
      <c r="Q22" s="2">
        <f t="shared" si="4"/>
        <v>37481.5556</v>
      </c>
    </row>
    <row r="23" spans="1:21" x14ac:dyDescent="0.2">
      <c r="A23" s="43" t="s">
        <v>48</v>
      </c>
      <c r="B23" s="44" t="s">
        <v>49</v>
      </c>
      <c r="C23" s="45">
        <v>57307.375200000002</v>
      </c>
      <c r="D23" s="45">
        <v>1E-4</v>
      </c>
      <c r="E23">
        <f t="shared" si="0"/>
        <v>65274.978868953061</v>
      </c>
      <c r="F23">
        <f t="shared" si="1"/>
        <v>65275</v>
      </c>
      <c r="G23">
        <f t="shared" si="2"/>
        <v>-1.5562424960080534E-3</v>
      </c>
      <c r="K23">
        <f>+G23</f>
        <v>-1.5562424960080534E-3</v>
      </c>
      <c r="O23">
        <f t="shared" ca="1" si="3"/>
        <v>-8.0198662433619188E-4</v>
      </c>
      <c r="Q23" s="2">
        <f t="shared" si="4"/>
        <v>42288.875200000002</v>
      </c>
    </row>
    <row r="24" spans="1:21" x14ac:dyDescent="0.2">
      <c r="A24" s="46" t="s">
        <v>50</v>
      </c>
      <c r="B24" s="47" t="s">
        <v>51</v>
      </c>
      <c r="C24" s="48">
        <v>59104.336647000164</v>
      </c>
      <c r="D24" s="48">
        <v>1.4450000000000001E-3</v>
      </c>
      <c r="E24">
        <f t="shared" si="0"/>
        <v>89674.567463241401</v>
      </c>
      <c r="F24">
        <f t="shared" si="1"/>
        <v>89674.5</v>
      </c>
      <c r="G24">
        <f t="shared" si="2"/>
        <v>4.9684790137689561E-3</v>
      </c>
      <c r="K24">
        <f>+G24</f>
        <v>4.9684790137689561E-3</v>
      </c>
      <c r="O24">
        <f t="shared" ca="1" si="3"/>
        <v>-1.0250989550113273E-3</v>
      </c>
      <c r="Q24" s="2">
        <f t="shared" si="4"/>
        <v>44085.836647000164</v>
      </c>
    </row>
    <row r="25" spans="1:21" x14ac:dyDescent="0.2">
      <c r="A25" s="46" t="s">
        <v>50</v>
      </c>
      <c r="B25" s="47" t="s">
        <v>51</v>
      </c>
      <c r="C25" s="48">
        <v>59104.404351999983</v>
      </c>
      <c r="D25" s="48">
        <v>2.245E-3</v>
      </c>
      <c r="E25">
        <f t="shared" si="0"/>
        <v>89675.486778535633</v>
      </c>
      <c r="F25">
        <f t="shared" si="1"/>
        <v>89675.5</v>
      </c>
      <c r="G25">
        <f t="shared" si="2"/>
        <v>-9.7372386517236009E-4</v>
      </c>
      <c r="K25">
        <f>+G25</f>
        <v>-9.7372386517236009E-4</v>
      </c>
      <c r="O25">
        <f t="shared" ca="1" si="3"/>
        <v>-1.0251080991466855E-3</v>
      </c>
      <c r="Q25" s="2">
        <f t="shared" si="4"/>
        <v>44085.904351999983</v>
      </c>
    </row>
    <row r="26" spans="1:21" x14ac:dyDescent="0.2">
      <c r="A26" s="46" t="s">
        <v>50</v>
      </c>
      <c r="B26" s="47" t="s">
        <v>51</v>
      </c>
      <c r="C26" s="48">
        <v>59104.472451999784</v>
      </c>
      <c r="D26" s="48">
        <v>4.1939999999999998E-3</v>
      </c>
      <c r="E26">
        <f t="shared" si="0"/>
        <v>89676.411457237657</v>
      </c>
      <c r="F26">
        <f t="shared" si="1"/>
        <v>89676.5</v>
      </c>
      <c r="G26">
        <f t="shared" si="2"/>
        <v>-6.5209267631871626E-3</v>
      </c>
      <c r="K26">
        <f>+G26</f>
        <v>-6.5209267631871626E-3</v>
      </c>
      <c r="O26">
        <f t="shared" ca="1" si="3"/>
        <v>-1.0251172432820437E-3</v>
      </c>
      <c r="Q26" s="2">
        <f t="shared" si="4"/>
        <v>44085.972451999784</v>
      </c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4:D26" name="Range1"/>
  </protectedRanges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2024-01-19T04:44:31Z</dcterms:modified>
</cp:coreProperties>
</file>