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8579B2D-3B1A-4B01-BC2C-488DA135F7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3" i="1"/>
  <c r="F23" i="1" s="1"/>
  <c r="G23" i="1" s="1"/>
  <c r="K23" i="1" s="1"/>
  <c r="Q23" i="1"/>
  <c r="Q22" i="1"/>
  <c r="A21" i="1"/>
  <c r="C8" i="1"/>
  <c r="E22" i="1"/>
  <c r="F22" i="1"/>
  <c r="G22" i="1"/>
  <c r="K22" i="1"/>
  <c r="D9" i="1"/>
  <c r="C21" i="1"/>
  <c r="E21" i="1"/>
  <c r="F21" i="1"/>
  <c r="G21" i="1"/>
  <c r="I21" i="1"/>
  <c r="E9" i="1"/>
  <c r="D8" i="1"/>
  <c r="F16" i="1"/>
  <c r="F17" i="1" s="1"/>
  <c r="C17" i="1"/>
  <c r="Q21" i="1"/>
  <c r="C11" i="1"/>
  <c r="C12" i="1"/>
  <c r="O24" i="1" l="1"/>
  <c r="O23" i="1"/>
  <c r="C16" i="1"/>
  <c r="D18" i="1" s="1"/>
  <c r="C15" i="1"/>
  <c r="O22" i="1"/>
  <c r="O21" i="1"/>
  <c r="F18" i="1" l="1"/>
  <c r="F19" i="1" s="1"/>
  <c r="C18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<sst xmlns="http://schemas.openxmlformats.org/spreadsheetml/2006/main" count="57" uniqueCount="51">
  <si>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</si>
  <si>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</si>
  <si>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</si>
  <si>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</si>
  <si>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</si>
  <si>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</si>
  <si>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</si>
  <si>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</si>
  <si>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</si>
  <si>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</si>
  <si>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</si>
  <si>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</si>
  <si>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</si>
  <si>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</si>
  <si>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</si>
  <si>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</si>
  <si>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</si>
  <si>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</si>
  <si>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</si>
  <si>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</si>
  <si>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</si>
  <si>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</si>
  <si>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</si>
  <si>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</si>
  <si>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</si>
  <si>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</si>
  <si>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</si>
  <si>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</si>
  <si>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</si>
  <si>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</si>
  <si>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</si>
  <si>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</si>
  <si>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</si>
  <si>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</si>
  <si>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</si>
  <si>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</si>
  <si>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</si>
  <si>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</si>
  <si>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</si>
  <si>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</si>
  <si>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</si>
  <si>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</si>
  <si>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V0793 Cas</t>
  </si>
  <si>
    <t>G4321-2203</t>
  </si>
  <si>
    <t>EB</t>
  </si>
  <si>
    <t>V0793 Cas / GSC 4321-2203</t>
  </si>
  <si>
    <t>VSX</t>
  </si>
  <si>
    <t>OEJV 0168</t>
  </si>
  <si>
    <t>I</t>
  </si>
  <si>
    <t>JBAV, 60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</si>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</sst>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  <xf numFmtId="43" fontId="23" fillId="0" borderId="0" applyFon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>
      <alignment vertical="top"/>
    </xf>
    <xf numFmtId="0" fontId="6" fillId="2" borderId="1" xfId="0" applyFont="1" applyFill="1" applyBorder="1">
      <alignment vertical="top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3" fontId="22" fillId="0" borderId="0" xfId="8" applyFont="1" applyBorder="1"/>
    <xf numFmtId="165" fontId="0" fillId="0" borderId="0" xfId="0" applyNumberFormat="1" applyAlignment="1">
      <alignment horizontal="left"/>
    </xf>
    <xf numFmtId="165" fontId="20" fillId="0" borderId="0" xfId="0" applyNumberFormat="1" applyFont="1" applyAlignment="1">
      <alignment horizontal="left"/>
    </xf>
    <xf numFmtId="165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5" fontId="22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V0793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7F-4BEA-93AC-F16042E6D1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7F-4BEA-93AC-F16042E6D1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7F-4BEA-93AC-F16042E6D1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-3.7589999999909196E-2</c:v>
                </c:pt>
                <c:pt idx="2">
                  <c:v>-6.24900000038906E-2</c:v>
                </c:pt>
                <c:pt idx="3">
                  <c:v>-7.4393999886524398E-2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7F-4BEA-93AC-F16042E6D1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7F-4BEA-93AC-F16042E6D1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7F-4BEA-93AC-F16042E6D1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7F-4BEA-93AC-F16042E6D1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2.7549729958015329E-3</c:v>
                </c:pt>
                <c:pt idx="1">
                  <c:v>-4.7619085357071295E-2</c:v>
                </c:pt>
                <c:pt idx="2">
                  <c:v>-6.3233551618475103E-2</c:v>
                </c:pt>
                <c:pt idx="3">
                  <c:v>-6.6376335910579315E-2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7F-4BEA-93AC-F16042E6D1E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7F-4BEA-93AC-F16042E6D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45072"/>
        <c:axId val="1"/>
      </c:scatterChart>
      <c:valAx>
        <c:axId val="39194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5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70D708-AF19-218F-3F94-20DD52CBE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45</v>
      </c>
      <c r="F1" s="33" t="s">
        <v>42</v>
      </c>
      <c r="G1" s="34">
        <v>2013</v>
      </c>
      <c r="H1" s="35"/>
      <c r="I1" s="36" t="s">
        <v>43</v>
      </c>
      <c r="J1" s="37" t="s">
        <v>42</v>
      </c>
      <c r="K1" s="38">
        <v>2.5011999999999999</v>
      </c>
      <c r="L1" s="39">
        <v>72.545199999999994</v>
      </c>
      <c r="M1" s="40">
        <v>48500.567000000003</v>
      </c>
      <c r="N1" s="40">
        <v>1.6522939999999999</v>
      </c>
      <c r="O1" s="41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 t="s">
        <v>37</v>
      </c>
      <c r="D4" s="28" t="s">
        <v>37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8">
        <v>48500.567000000003</v>
      </c>
      <c r="D7" s="29" t="s">
        <v>46</v>
      </c>
    </row>
    <row r="8" spans="1:15">
      <c r="A8" t="s">
        <v>3</v>
      </c>
      <c r="C8" s="8">
        <f>N1</f>
        <v>1.6522939999999999</v>
      </c>
      <c r="D8" s="29" t="str">
        <f>D7</f>
        <v>VSX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2.7549729958015329E-3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-9.9455199117221767E-6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59985.59621766409</v>
      </c>
      <c r="E15" s="14" t="s">
        <v>34</v>
      </c>
      <c r="F15" s="31">
        <v>1</v>
      </c>
    </row>
    <row r="16" spans="1:15">
      <c r="A16" s="16" t="s">
        <v>4</v>
      </c>
      <c r="B16" s="10"/>
      <c r="C16" s="17">
        <f ca="1">+C8+C12</f>
        <v>1.6522840544800883</v>
      </c>
      <c r="E16" s="14" t="s">
        <v>30</v>
      </c>
      <c r="F16" s="32">
        <f ca="1">NOW()+15018.5+$C$5/24</f>
        <v>60329.727377777774</v>
      </c>
    </row>
    <row r="17" spans="1:18" ht="13.5" thickBot="1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7160</v>
      </c>
    </row>
    <row r="18" spans="1:18" ht="14.25" thickTop="1" thickBot="1">
      <c r="A18" s="16" t="s">
        <v>5</v>
      </c>
      <c r="B18" s="10"/>
      <c r="C18" s="19">
        <f ca="1">+C15</f>
        <v>59985.59621766409</v>
      </c>
      <c r="D18" s="20">
        <f ca="1">+C16</f>
        <v>1.6522840544800883</v>
      </c>
      <c r="E18" s="14" t="s">
        <v>36</v>
      </c>
      <c r="F18" s="23">
        <f ca="1">ROUND(2*(F16-$C$15)/$C$16,0)/2+F15</f>
        <v>209.5</v>
      </c>
    </row>
    <row r="19" spans="1:18" ht="13.5" thickTop="1">
      <c r="E19" s="14" t="s">
        <v>31</v>
      </c>
      <c r="F19" s="18">
        <f ca="1">+$C$15+$C$16*F18-15018.5-$C$5/24</f>
        <v>45313.645560411001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tr">
        <f>D$7</f>
        <v>VSX</v>
      </c>
      <c r="C21" s="47">
        <f>C$7</f>
        <v>48500.567000000003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2.7549729958015329E-3</v>
      </c>
      <c r="Q21" s="2">
        <f>+C21-15018.5</f>
        <v>33482.067000000003</v>
      </c>
    </row>
    <row r="22" spans="1:18">
      <c r="A22" s="42" t="s">
        <v>47</v>
      </c>
      <c r="B22" s="43" t="s">
        <v>48</v>
      </c>
      <c r="C22" s="48">
        <v>56869.398520000002</v>
      </c>
      <c r="D22" s="42">
        <v>8.9999999999999998E-4</v>
      </c>
      <c r="E22">
        <f>+(C22-C$7)/C$8</f>
        <v>5064.9772498114744</v>
      </c>
      <c r="F22">
        <f>ROUND(2*E22,0)/2</f>
        <v>5065</v>
      </c>
      <c r="G22">
        <f>+C22-(C$7+F22*C$8)</f>
        <v>-3.7589999999909196E-2</v>
      </c>
      <c r="K22">
        <f>+G22</f>
        <v>-3.7589999999909196E-2</v>
      </c>
      <c r="O22">
        <f ca="1">+C$11+C$12*$F22</f>
        <v>-4.7619085357071295E-2</v>
      </c>
      <c r="Q22" s="2">
        <f>+C22-15018.5</f>
        <v>41850.898520000002</v>
      </c>
    </row>
    <row r="23" spans="1:18">
      <c r="A23" s="44" t="s">
        <v>49</v>
      </c>
      <c r="B23" s="45" t="s">
        <v>48</v>
      </c>
      <c r="C23" s="49">
        <v>59463.475200000001</v>
      </c>
      <c r="D23" s="50">
        <v>1.1999999999999999E-3</v>
      </c>
      <c r="E23">
        <f>+(C23-C$7)/C$8</f>
        <v>6634.9621798541893</v>
      </c>
      <c r="F23">
        <f>ROUND(2*E23,0)/2</f>
        <v>6635</v>
      </c>
      <c r="G23">
        <f>+C23-(C$7+F23*C$8)</f>
        <v>-6.24900000038906E-2</v>
      </c>
      <c r="K23">
        <f>+G23</f>
        <v>-6.24900000038906E-2</v>
      </c>
      <c r="O23">
        <f ca="1">+C$11+C$12*$F23</f>
        <v>-6.3233551618475103E-2</v>
      </c>
      <c r="Q23" s="2">
        <f>+C23-15018.5</f>
        <v>44444.975200000001</v>
      </c>
    </row>
    <row r="24" spans="1:18">
      <c r="A24" s="46" t="s">
        <v>50</v>
      </c>
      <c r="B24" s="46" t="s">
        <v>48</v>
      </c>
      <c r="C24" s="51">
        <v>59985.588200000115</v>
      </c>
      <c r="D24" s="50">
        <v>8.9999999999999998E-4</v>
      </c>
      <c r="E24">
        <f>+(C24-C$7)/C$8</f>
        <v>6950.9549753252822</v>
      </c>
      <c r="F24">
        <f>ROUND(2*E24,0)/2</f>
        <v>6951</v>
      </c>
      <c r="G24">
        <f>+C24-(C$7+F24*C$8)</f>
        <v>-7.4393999886524398E-2</v>
      </c>
      <c r="K24">
        <f>+G24</f>
        <v>-7.4393999886524398E-2</v>
      </c>
      <c r="O24">
        <f ca="1">+C$11+C$12*$F24</f>
        <v>-6.6376335910579315E-2</v>
      </c>
      <c r="Q24" s="2">
        <f>+C24-15018.5</f>
        <v>44967.088200000115</v>
      </c>
    </row>
    <row r="25" spans="1:18">
      <c r="C25" s="47"/>
      <c r="D25" s="8"/>
      <c r="Q25" s="2"/>
    </row>
    <row r="26" spans="1:18">
      <c r="C26" s="47"/>
      <c r="D26" s="8"/>
      <c r="Q26" s="2"/>
    </row>
    <row r="27" spans="1:18">
      <c r="C27" s="47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2024-01-20T04:27:25Z</dcterms:modified>
</cp:coreProperties>
</file>