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3CEBD63-B81C-4071-97AF-FEAD13AAD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 s="1"/>
  <c r="G30" i="1" s="1"/>
  <c r="K30" i="1" s="1"/>
  <c r="Q30" i="1"/>
  <c r="E28" i="1"/>
  <c r="F28" i="1" s="1"/>
  <c r="G28" i="1" s="1"/>
  <c r="K28" i="1" s="1"/>
  <c r="Q28" i="1"/>
  <c r="E31" i="1"/>
  <c r="F31" i="1" s="1"/>
  <c r="G31" i="1" s="1"/>
  <c r="K31" i="1" s="1"/>
  <c r="Q31" i="1"/>
  <c r="E25" i="1"/>
  <c r="F25" i="1"/>
  <c r="U25" i="1" s="1"/>
  <c r="E26" i="1"/>
  <c r="F26" i="1"/>
  <c r="G26" i="1"/>
  <c r="K26" i="1" s="1"/>
  <c r="E27" i="1"/>
  <c r="F27" i="1" s="1"/>
  <c r="G27" i="1" s="1"/>
  <c r="K27" i="1" s="1"/>
  <c r="Q25" i="1"/>
  <c r="Q26" i="1"/>
  <c r="Q27" i="1"/>
  <c r="E24" i="1"/>
  <c r="F24" i="1"/>
  <c r="G24" i="1" s="1"/>
  <c r="K24" i="1" s="1"/>
  <c r="D9" i="1"/>
  <c r="C9" i="1"/>
  <c r="E22" i="1"/>
  <c r="F22" i="1"/>
  <c r="G22" i="1"/>
  <c r="K22" i="1"/>
  <c r="E23" i="1"/>
  <c r="F23" i="1"/>
  <c r="G23" i="1" s="1"/>
  <c r="K23" i="1" s="1"/>
  <c r="Q24" i="1"/>
  <c r="Q22" i="1"/>
  <c r="Q23" i="1"/>
  <c r="A21" i="1"/>
  <c r="C21" i="1"/>
  <c r="C17" i="1"/>
  <c r="E21" i="1"/>
  <c r="F21" i="1"/>
  <c r="F16" i="1"/>
  <c r="F17" i="1" s="1"/>
  <c r="Q21" i="1"/>
  <c r="G21" i="1"/>
  <c r="I21" i="1"/>
  <c r="C12" i="1"/>
  <c r="C11" i="1"/>
  <c r="O30" i="1" l="1"/>
  <c r="O29" i="1"/>
  <c r="O31" i="1"/>
  <c r="O28" i="1"/>
  <c r="C15" i="1"/>
  <c r="O23" i="1"/>
  <c r="O24" i="1"/>
  <c r="O22" i="1"/>
  <c r="O21" i="1"/>
  <c r="O27" i="1"/>
  <c r="O26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<sst xmlns="http://schemas.openxmlformats.org/spreadsheetml/2006/main" count="70" uniqueCount="53">
  <si>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</si>
  <si>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</si>
  <si>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</si>
  <si>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</si>
  <si>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</si>
  <si>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</si>
  <si>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</si>
  <si>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</si>
  <si>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</si>
  <si>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</si>
  <si>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</si>
  <si>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</si>
  <si>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</si>
  <si>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</si>
  <si>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</si>
  <si>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</si>
  <si>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</si>
  <si>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</si>
  <si>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</si>
  <si>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</si>
  <si>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</si>
  <si>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</si>
  <si>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</si>
  <si>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</si>
  <si>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</si>
  <si>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</si>
  <si>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</si>
  <si>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</si>
  <si>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</si>
  <si>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</si>
  <si>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</si>
  <si>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</si>
  <si>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</si>
  <si>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</si>
  <si>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</si>
  <si>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</si>
  <si>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</si>
  <si>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</si>
  <si>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</si>
  <si>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</si>
  <si>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V1112 Cas</t>
  </si>
  <si>
    <t>V1112 Cas / GSC 4043-0508</t>
  </si>
  <si>
    <t>EA</t>
  </si>
  <si>
    <t>OEJV 0083</t>
  </si>
  <si>
    <t>OEJV 0160</t>
  </si>
  <si>
    <t>I</t>
  </si>
  <si>
    <t>G4043-0508</t>
  </si>
  <si>
    <t>vis</t>
  </si>
  <si>
    <t>OEJV 0179</t>
  </si>
  <si>
    <t>OEJV 0211</t>
  </si>
  <si>
    <t>BAD?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</si>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</sst>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V1112 Cas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4035127795846455"/>
          <c:w val="0.8259058541425388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04-4A86-8B01-E6E4169C7F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04-4A86-8B01-E6E4169C7F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04-4A86-8B01-E6E4169C7F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-1.3689999999769498E-2</c:v>
                </c:pt>
                <c:pt idx="2">
                  <c:v>-1.3439999995171092E-2</c:v>
                </c:pt>
                <c:pt idx="3">
                  <c:v>-1.3949999993201345E-2</c:v>
                </c:pt>
                <c:pt idx="5">
                  <c:v>-1.6170000009879004E-2</c:v>
                </c:pt>
                <c:pt idx="6">
                  <c:v>-1.5969999949447811E-2</c:v>
                </c:pt>
                <c:pt idx="7">
                  <c:v>-1.9339999998919666E-2</c:v>
                </c:pt>
                <c:pt idx="8">
                  <c:v>-1.9379999990633223E-2</c:v>
                </c:pt>
                <c:pt idx="9">
                  <c:v>-2.0509999994828831E-2</c:v>
                </c:pt>
                <c:pt idx="10">
                  <c:v>-2.1370000002207235E-2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04-4A86-8B01-E6E4169C7F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04-4A86-8B01-E6E4169C7F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04-4A86-8B01-E6E4169C7F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1.4E-3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04-4A86-8B01-E6E4169C7F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-3.0101063751209536E-3</c:v>
                </c:pt>
                <c:pt idx="1">
                  <c:v>-1.2357328919435395E-2</c:v>
                </c:pt>
                <c:pt idx="2">
                  <c:v>-1.3272027912330821E-2</c:v>
                </c:pt>
                <c:pt idx="3">
                  <c:v>-1.517423775825265E-2</c:v>
                </c:pt>
                <c:pt idx="4">
                  <c:v>-1.6630474960872232E-2</c:v>
                </c:pt>
                <c:pt idx="5">
                  <c:v>-1.6694185338486836E-2</c:v>
                </c:pt>
                <c:pt idx="6">
                  <c:v>-1.715836094682183E-2</c:v>
                </c:pt>
                <c:pt idx="7">
                  <c:v>-1.9520195659820466E-2</c:v>
                </c:pt>
                <c:pt idx="8">
                  <c:v>-1.9602109002467817E-2</c:v>
                </c:pt>
                <c:pt idx="9">
                  <c:v>-1.9743181981471587E-2</c:v>
                </c:pt>
                <c:pt idx="10">
                  <c:v>-2.0298372414970303E-2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04-4A86-8B01-E6E4169C7F4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2054</c:v>
                </c:pt>
                <c:pt idx="2">
                  <c:v>2255</c:v>
                </c:pt>
                <c:pt idx="3">
                  <c:v>2673</c:v>
                </c:pt>
                <c:pt idx="4">
                  <c:v>2993</c:v>
                </c:pt>
                <c:pt idx="5">
                  <c:v>3007</c:v>
                </c:pt>
                <c:pt idx="6">
                  <c:v>3109</c:v>
                </c:pt>
                <c:pt idx="7">
                  <c:v>3628</c:v>
                </c:pt>
                <c:pt idx="8">
                  <c:v>3646</c:v>
                </c:pt>
                <c:pt idx="9">
                  <c:v>3677</c:v>
                </c:pt>
                <c:pt idx="10">
                  <c:v>3799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2.5699998732306994E-3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04-4A86-8B01-E6E4169C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5496"/>
        <c:axId val="1"/>
      </c:scatterChart>
      <c:valAx>
        <c:axId val="61884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409609662301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55446377002318"/>
          <c:y val="0.92397937099967764"/>
          <c:w val="0.669916873204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B326B4-2934-5FF2-7C35-305A8989B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t="s">
        <v>42</v>
      </c>
      <c r="C2" s="3"/>
      <c r="D2" s="3"/>
      <c r="E2" s="10" t="s">
        <v>40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3</v>
      </c>
      <c r="C4" s="27" t="s">
        <v>39</v>
      </c>
      <c r="D4" s="28" t="s">
        <v>39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43">
        <v>51378.631999999998</v>
      </c>
      <c r="D7" s="29" t="s">
        <v>43</v>
      </c>
    </row>
    <row r="8" spans="1:6" x14ac:dyDescent="0.2">
      <c r="A8" t="s">
        <v>6</v>
      </c>
      <c r="C8" s="43">
        <v>2.12893</v>
      </c>
      <c r="D8" s="29" t="s">
        <v>43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-3.0101063751209536E-3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-4.5507412581861938E-6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59466.416771627584</v>
      </c>
      <c r="E15" s="14" t="s">
        <v>36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2.1289254492587419</v>
      </c>
      <c r="E16" s="14" t="s">
        <v>33</v>
      </c>
      <c r="F16" s="15">
        <f ca="1">NOW()+15018.5+$C$5/24</f>
        <v>60329.769145949074</v>
      </c>
    </row>
    <row r="17" spans="1:21" ht="13.5" thickBot="1" x14ac:dyDescent="0.25">
      <c r="A17" s="14" t="s">
        <v>30</v>
      </c>
      <c r="B17" s="10"/>
      <c r="C17" s="10">
        <f>COUNT(C21:C2191)</f>
        <v>11</v>
      </c>
      <c r="E17" s="14" t="s">
        <v>37</v>
      </c>
      <c r="F17" s="15">
        <f ca="1">ROUND(2*(F16-$C$7)/$C$8,0)/2+F15</f>
        <v>4205.5</v>
      </c>
    </row>
    <row r="18" spans="1:21" ht="14.25" thickTop="1" thickBot="1" x14ac:dyDescent="0.25">
      <c r="A18" s="16" t="s">
        <v>8</v>
      </c>
      <c r="B18" s="10"/>
      <c r="C18" s="19">
        <f ca="1">+C15</f>
        <v>59466.416771627584</v>
      </c>
      <c r="D18" s="20">
        <f ca="1">+C16</f>
        <v>2.1289254492587419</v>
      </c>
      <c r="E18" s="14" t="s">
        <v>38</v>
      </c>
      <c r="F18" s="23">
        <f ca="1">ROUND(2*(F16-$C$15)/$C$16,0)/2+F15</f>
        <v>406.5</v>
      </c>
    </row>
    <row r="19" spans="1:21" ht="13.5" thickTop="1" x14ac:dyDescent="0.2">
      <c r="E19" s="14" t="s">
        <v>34</v>
      </c>
      <c r="F19" s="18">
        <f ca="1">+$C$15+$C$16*F18-15018.5-$C$5/24</f>
        <v>45313.7208000846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50</v>
      </c>
    </row>
    <row r="21" spans="1:21" x14ac:dyDescent="0.2">
      <c r="A21" t="str">
        <f>D7</f>
        <v>OEJV 0083</v>
      </c>
      <c r="C21" s="8">
        <f>C$7</f>
        <v>51378.631999999998</v>
      </c>
      <c r="D21" s="8" t="s">
        <v>16</v>
      </c>
      <c r="E21">
        <f t="shared" ref="E21:E31" si="0">+(C21-C$7)/C$8</f>
        <v>0</v>
      </c>
      <c r="F21">
        <f t="shared" ref="F21:F31" si="1">ROUND(2*E21,0)/2</f>
        <v>0</v>
      </c>
      <c r="G21">
        <f>+C21-(C$7+F21*C$8)</f>
        <v>0</v>
      </c>
      <c r="I21">
        <f>+G21</f>
        <v>0</v>
      </c>
      <c r="O21">
        <f t="shared" ref="O21:O31" ca="1" si="2">+C$11+C$12*$F21</f>
        <v>-3.0101063751209536E-3</v>
      </c>
      <c r="Q21" s="2">
        <f t="shared" ref="Q21:Q31" si="3">+C21-15018.5</f>
        <v>36360.131999999998</v>
      </c>
    </row>
    <row r="22" spans="1:21" x14ac:dyDescent="0.2">
      <c r="A22" s="30" t="s">
        <v>44</v>
      </c>
      <c r="B22" s="31" t="s">
        <v>45</v>
      </c>
      <c r="C22" s="32">
        <v>55751.44053</v>
      </c>
      <c r="D22" s="32">
        <v>1E-4</v>
      </c>
      <c r="E22">
        <f t="shared" si="0"/>
        <v>2053.9935695396289</v>
      </c>
      <c r="F22">
        <f t="shared" si="1"/>
        <v>2054</v>
      </c>
      <c r="G22">
        <f>+C22-(C$7+F22*C$8)</f>
        <v>-1.3689999999769498E-2</v>
      </c>
      <c r="K22">
        <f>+G22</f>
        <v>-1.3689999999769498E-2</v>
      </c>
      <c r="O22">
        <f t="shared" ca="1" si="2"/>
        <v>-1.2357328919435395E-2</v>
      </c>
      <c r="Q22" s="2">
        <f t="shared" si="3"/>
        <v>40732.94053</v>
      </c>
    </row>
    <row r="23" spans="1:21" x14ac:dyDescent="0.2">
      <c r="A23" s="30" t="s">
        <v>44</v>
      </c>
      <c r="B23" s="31" t="s">
        <v>45</v>
      </c>
      <c r="C23" s="32">
        <v>56179.355710000003</v>
      </c>
      <c r="D23" s="32">
        <v>2.0000000000000001E-4</v>
      </c>
      <c r="E23">
        <f t="shared" si="0"/>
        <v>2254.993686969513</v>
      </c>
      <c r="F23">
        <f t="shared" si="1"/>
        <v>2255</v>
      </c>
      <c r="G23">
        <f>+C23-(C$7+F23*C$8)</f>
        <v>-1.3439999995171092E-2</v>
      </c>
      <c r="K23">
        <f>+G23</f>
        <v>-1.3439999995171092E-2</v>
      </c>
      <c r="O23">
        <f t="shared" ca="1" si="2"/>
        <v>-1.3272027912330821E-2</v>
      </c>
      <c r="Q23" s="2">
        <f t="shared" si="3"/>
        <v>41160.855710000003</v>
      </c>
    </row>
    <row r="24" spans="1:21" x14ac:dyDescent="0.2">
      <c r="A24" s="33" t="s">
        <v>48</v>
      </c>
      <c r="B24" s="34" t="s">
        <v>45</v>
      </c>
      <c r="C24" s="35">
        <v>57069.247940000001</v>
      </c>
      <c r="D24" s="35">
        <v>4.0000000000000002E-4</v>
      </c>
      <c r="E24">
        <f t="shared" si="0"/>
        <v>2672.9934474125516</v>
      </c>
      <c r="F24">
        <f t="shared" si="1"/>
        <v>2673</v>
      </c>
      <c r="G24">
        <f>+C24-(C$7+F24*C$8)</f>
        <v>-1.3949999993201345E-2</v>
      </c>
      <c r="K24">
        <f>+G24</f>
        <v>-1.3949999993201345E-2</v>
      </c>
      <c r="O24">
        <f t="shared" ca="1" si="2"/>
        <v>-1.517423775825265E-2</v>
      </c>
      <c r="Q24" s="2">
        <f t="shared" si="3"/>
        <v>42050.747940000001</v>
      </c>
    </row>
    <row r="25" spans="1:21" ht="12" customHeight="1" x14ac:dyDescent="0.2">
      <c r="A25" s="36" t="s">
        <v>49</v>
      </c>
      <c r="B25" s="37" t="s">
        <v>45</v>
      </c>
      <c r="C25" s="38">
        <v>57750.522059999872</v>
      </c>
      <c r="D25" s="38">
        <v>6.9999999999999999E-4</v>
      </c>
      <c r="E25">
        <f t="shared" si="0"/>
        <v>2993.0012071791343</v>
      </c>
      <c r="F25">
        <f t="shared" si="1"/>
        <v>2993</v>
      </c>
      <c r="O25">
        <f t="shared" ca="1" si="2"/>
        <v>-1.6630474960872232E-2</v>
      </c>
      <c r="Q25" s="2">
        <f t="shared" si="3"/>
        <v>42732.022059999872</v>
      </c>
      <c r="U25">
        <f>+C25-(C$7+F25*C$8)</f>
        <v>2.5699998732306994E-3</v>
      </c>
    </row>
    <row r="26" spans="1:21" ht="12" customHeight="1" x14ac:dyDescent="0.2">
      <c r="A26" s="36" t="s">
        <v>49</v>
      </c>
      <c r="B26" s="37" t="s">
        <v>45</v>
      </c>
      <c r="C26" s="38">
        <v>57780.308339999989</v>
      </c>
      <c r="D26" s="38">
        <v>2.9999999999999997E-4</v>
      </c>
      <c r="E26">
        <f t="shared" si="0"/>
        <v>3006.992404635188</v>
      </c>
      <c r="F26">
        <f t="shared" si="1"/>
        <v>3007</v>
      </c>
      <c r="G26">
        <f t="shared" ref="G26:G31" si="4">+C26-(C$7+F26*C$8)</f>
        <v>-1.6170000009879004E-2</v>
      </c>
      <c r="K26">
        <f t="shared" ref="K26:K31" si="5">+G26</f>
        <v>-1.6170000009879004E-2</v>
      </c>
      <c r="O26">
        <f t="shared" ca="1" si="2"/>
        <v>-1.6694185338486836E-2</v>
      </c>
      <c r="Q26" s="2">
        <f t="shared" si="3"/>
        <v>42761.808339999989</v>
      </c>
    </row>
    <row r="27" spans="1:21" ht="12" customHeight="1" x14ac:dyDescent="0.2">
      <c r="A27" s="36" t="s">
        <v>49</v>
      </c>
      <c r="B27" s="37" t="s">
        <v>45</v>
      </c>
      <c r="C27" s="38">
        <v>57997.459400000051</v>
      </c>
      <c r="D27" s="38">
        <v>2.0000000000000001E-4</v>
      </c>
      <c r="E27">
        <f t="shared" si="0"/>
        <v>3108.9924985791231</v>
      </c>
      <c r="F27">
        <f t="shared" si="1"/>
        <v>3109</v>
      </c>
      <c r="G27">
        <f t="shared" si="4"/>
        <v>-1.5969999949447811E-2</v>
      </c>
      <c r="K27">
        <f t="shared" si="5"/>
        <v>-1.5969999949447811E-2</v>
      </c>
      <c r="O27">
        <f t="shared" ca="1" si="2"/>
        <v>-1.715836094682183E-2</v>
      </c>
      <c r="Q27" s="2">
        <f t="shared" si="3"/>
        <v>42978.959400000051</v>
      </c>
    </row>
    <row r="28" spans="1:21" ht="12" customHeight="1" x14ac:dyDescent="0.2">
      <c r="A28" s="39" t="s">
        <v>51</v>
      </c>
      <c r="B28" s="40" t="s">
        <v>45</v>
      </c>
      <c r="C28" s="44">
        <v>59102.370699999999</v>
      </c>
      <c r="D28" s="45">
        <v>1.6000000000000001E-3</v>
      </c>
      <c r="E28">
        <f t="shared" si="0"/>
        <v>3627.9909156242816</v>
      </c>
      <c r="F28">
        <f t="shared" si="1"/>
        <v>3628</v>
      </c>
      <c r="G28">
        <f t="shared" si="4"/>
        <v>-1.9339999998919666E-2</v>
      </c>
      <c r="K28">
        <f t="shared" si="5"/>
        <v>-1.9339999998919666E-2</v>
      </c>
      <c r="O28">
        <f t="shared" ca="1" si="2"/>
        <v>-1.9520195659820466E-2</v>
      </c>
      <c r="Q28" s="2">
        <f t="shared" si="3"/>
        <v>44083.870699999999</v>
      </c>
    </row>
    <row r="29" spans="1:21" ht="12" customHeight="1" x14ac:dyDescent="0.2">
      <c r="A29" s="41" t="s">
        <v>52</v>
      </c>
      <c r="B29" s="42" t="s">
        <v>45</v>
      </c>
      <c r="C29" s="44">
        <v>59140.691400000003</v>
      </c>
      <c r="D29" s="45">
        <v>1.6000000000000001E-3</v>
      </c>
      <c r="E29">
        <f t="shared" si="0"/>
        <v>3645.9908968355021</v>
      </c>
      <c r="F29">
        <f t="shared" si="1"/>
        <v>3646</v>
      </c>
      <c r="G29">
        <f t="shared" si="4"/>
        <v>-1.9379999990633223E-2</v>
      </c>
      <c r="K29">
        <f t="shared" si="5"/>
        <v>-1.9379999990633223E-2</v>
      </c>
      <c r="O29">
        <f t="shared" ca="1" si="2"/>
        <v>-1.9602109002467817E-2</v>
      </c>
      <c r="Q29" s="2">
        <f t="shared" si="3"/>
        <v>44122.191400000003</v>
      </c>
    </row>
    <row r="30" spans="1:21" ht="12" customHeight="1" x14ac:dyDescent="0.2">
      <c r="A30" s="41" t="s">
        <v>52</v>
      </c>
      <c r="B30" s="42" t="s">
        <v>45</v>
      </c>
      <c r="C30" s="44">
        <v>59206.687100000003</v>
      </c>
      <c r="D30" s="45">
        <v>1.4E-3</v>
      </c>
      <c r="E30">
        <f t="shared" si="0"/>
        <v>3676.9903660524324</v>
      </c>
      <c r="F30">
        <f t="shared" si="1"/>
        <v>3677</v>
      </c>
      <c r="G30">
        <f t="shared" si="4"/>
        <v>-2.0509999994828831E-2</v>
      </c>
      <c r="K30">
        <f t="shared" si="5"/>
        <v>-2.0509999994828831E-2</v>
      </c>
      <c r="O30">
        <f t="shared" ca="1" si="2"/>
        <v>-1.9743181981471587E-2</v>
      </c>
      <c r="Q30" s="2">
        <f t="shared" si="3"/>
        <v>44188.187100000003</v>
      </c>
    </row>
    <row r="31" spans="1:21" ht="12" customHeight="1" x14ac:dyDescent="0.2">
      <c r="A31" s="39" t="s">
        <v>51</v>
      </c>
      <c r="B31" s="40" t="s">
        <v>45</v>
      </c>
      <c r="C31" s="44">
        <v>59466.415699999998</v>
      </c>
      <c r="D31" s="45">
        <v>6.9999999999999999E-4</v>
      </c>
      <c r="E31">
        <f t="shared" si="0"/>
        <v>3798.9899620936339</v>
      </c>
      <c r="F31">
        <f t="shared" si="1"/>
        <v>3799</v>
      </c>
      <c r="G31">
        <f t="shared" si="4"/>
        <v>-2.1370000002207235E-2</v>
      </c>
      <c r="K31">
        <f t="shared" si="5"/>
        <v>-2.1370000002207235E-2</v>
      </c>
      <c r="O31">
        <f t="shared" ca="1" si="2"/>
        <v>-2.0298372414970303E-2</v>
      </c>
      <c r="Q31" s="2">
        <f t="shared" si="3"/>
        <v>44447.915699999998</v>
      </c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7" name="Range1"/>
  </protectedRanges>
  <sortState xmlns:xlrd2="http://schemas.microsoft.com/office/spreadsheetml/2017/richdata2" ref="A21:W35">
    <sortCondition ref="C21:C35"/>
  </sortState>
  <phoneticPr fontId="7" type="noConversion"/>
  <hyperlinks>
    <hyperlink ref="H205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2024-01-20T05:27:34Z</dcterms:modified>
</cp:coreProperties>
</file>