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5CC75D5-FD24-440B-A335-F5BD6EB0123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35" i="1" l="1"/>
  <c r="C7" i="1"/>
  <c r="E35" i="1"/>
  <c r="F35" i="1"/>
  <c r="C8" i="1"/>
  <c r="E29" i="1"/>
  <c r="F29" i="1"/>
  <c r="G29" i="1"/>
  <c r="J29" i="1"/>
  <c r="E21" i="1"/>
  <c r="F21" i="1"/>
  <c r="E38" i="1"/>
  <c r="F38" i="1"/>
  <c r="D9" i="1"/>
  <c r="C9" i="1"/>
  <c r="Q24" i="1"/>
  <c r="Q38" i="1"/>
  <c r="Q34" i="1"/>
  <c r="Q37" i="1"/>
  <c r="Q36" i="1"/>
  <c r="Q22" i="1"/>
  <c r="Q23" i="1"/>
  <c r="Q25" i="1"/>
  <c r="Q26" i="1"/>
  <c r="Q27" i="1"/>
  <c r="Q28" i="1"/>
  <c r="Q29" i="1"/>
  <c r="Q30" i="1"/>
  <c r="Q31" i="1"/>
  <c r="Q32" i="1"/>
  <c r="Q33" i="1"/>
  <c r="F16" i="1"/>
  <c r="C17" i="1"/>
  <c r="Q21" i="1"/>
  <c r="E37" i="1"/>
  <c r="F37" i="1"/>
  <c r="G37" i="1"/>
  <c r="J37" i="1"/>
  <c r="E32" i="1"/>
  <c r="F32" i="1"/>
  <c r="G32" i="1"/>
  <c r="J32" i="1"/>
  <c r="E28" i="1"/>
  <c r="F28" i="1"/>
  <c r="G28" i="1"/>
  <c r="J28" i="1"/>
  <c r="E27" i="1"/>
  <c r="F27" i="1"/>
  <c r="U27" i="1"/>
  <c r="E23" i="1"/>
  <c r="F23" i="1"/>
  <c r="U23" i="1"/>
  <c r="E33" i="1"/>
  <c r="F33" i="1"/>
  <c r="G33" i="1"/>
  <c r="J33" i="1"/>
  <c r="E25" i="1"/>
  <c r="F25" i="1"/>
  <c r="U25" i="1"/>
  <c r="E34" i="1"/>
  <c r="F34" i="1"/>
  <c r="G34" i="1"/>
  <c r="J34" i="1"/>
  <c r="E30" i="1"/>
  <c r="F30" i="1"/>
  <c r="G30" i="1"/>
  <c r="J30" i="1"/>
  <c r="E22" i="1"/>
  <c r="F22" i="1"/>
  <c r="G22" i="1"/>
  <c r="J22" i="1"/>
  <c r="E24" i="1"/>
  <c r="F24" i="1"/>
  <c r="G24" i="1"/>
  <c r="K24" i="1"/>
  <c r="G35" i="1"/>
  <c r="K35" i="1"/>
  <c r="E36" i="1"/>
  <c r="F36" i="1"/>
  <c r="G36" i="1"/>
  <c r="J36" i="1"/>
  <c r="E31" i="1"/>
  <c r="F31" i="1"/>
  <c r="G31" i="1"/>
  <c r="J31" i="1"/>
  <c r="E26" i="1"/>
  <c r="F26" i="1"/>
  <c r="G26" i="1"/>
  <c r="J26" i="1"/>
  <c r="G38" i="1"/>
  <c r="K38" i="1"/>
  <c r="G21" i="1"/>
  <c r="I21" i="1"/>
  <c r="C11" i="1"/>
  <c r="C12" i="1"/>
  <c r="C16" i="1" l="1"/>
  <c r="D18" i="1" s="1"/>
  <c r="O26" i="1"/>
  <c r="O22" i="1"/>
  <c r="C15" i="1"/>
  <c r="F18" i="1" s="1"/>
  <c r="O31" i="1"/>
  <c r="O25" i="1"/>
  <c r="O37" i="1"/>
  <c r="O29" i="1"/>
  <c r="O38" i="1"/>
  <c r="O24" i="1"/>
  <c r="O23" i="1"/>
  <c r="O34" i="1"/>
  <c r="O35" i="1"/>
  <c r="O33" i="1"/>
  <c r="O36" i="1"/>
  <c r="O27" i="1"/>
  <c r="O21" i="1"/>
  <c r="O32" i="1"/>
  <c r="O30" i="1"/>
  <c r="O28" i="1"/>
  <c r="F17" i="1"/>
  <c r="C18" i="1" l="1"/>
  <c r="F19" i="1"/>
</calcChain>
</file>

<file path=xl/sharedStrings.xml><?xml version="1.0" encoding="utf-8"?>
<sst xmlns="http://schemas.openxmlformats.org/spreadsheetml/2006/main" count="78" uniqueCount="53">
  <si>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</si>
  <si>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</si>
  <si>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</si>
  <si>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</si>
  <si>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</si>
  <si>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</si>
  <si>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</si>
  <si>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</si>
  <si>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</si>
  <si>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</si>
  <si>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</si>
  <si>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</si>
  <si>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</si>
  <si>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</si>
  <si>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</si>
  <si>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</si>
  <si>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</si>
  <si>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</si>
  <si>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</si>
  <si>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</si>
  <si>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</si>
  <si>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</si>
  <si>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</si>
  <si>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</si>
  <si>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</si>
  <si>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</si>
  <si>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</si>
  <si>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</si>
  <si>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</si>
  <si>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</si>
  <si>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</si>
  <si>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</si>
  <si>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</si>
  <si>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</si>
  <si>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</si>
  <si>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</si>
  <si>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</si>
  <si>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</si>
  <si>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</si>
  <si>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</si>
  <si>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</si>
  <si>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EA</t>
  </si>
  <si>
    <t>IBVS 5731</t>
  </si>
  <si>
    <t>I</t>
  </si>
  <si>
    <t>IBVS 5761</t>
  </si>
  <si>
    <t>IBVS 5918</t>
  </si>
  <si>
    <t>BAD?</t>
  </si>
  <si>
    <t>V1138 Cas / GSC 3679-1920</t>
  </si>
  <si>
    <t>IBVS 6042</t>
  </si>
  <si>
    <t>IBVS 6118</t>
  </si>
  <si>
    <t>IBVS 5984</t>
  </si>
  <si>
    <t>vis</t>
  </si>
  <si>
    <t>IBVS 6230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</si>
</sst>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6" fillId="0" borderId="0"/>
    <xf numFmtId="0" fontId="20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0" fillId="0" borderId="8" xfId="0" applyFont="1" applyFill="1" applyBorder="1" applyAlignment="1">
      <alignment horizontal="center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0" xfId="0" applyFont="1">
      <alignment vertical="top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wrapText="1"/>
    </xf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horizontal="left" wrapText="1"/>
    </xf>
    <xf numFmtId="0" fontId="32" fillId="0" borderId="0" xfId="0" applyFont="1" applyAlignment="1"/>
    <xf numFmtId="0" fontId="33" fillId="0" borderId="0" xfId="41" applyFont="1" applyAlignment="1">
      <alignment horizontal="left" vertical="center" wrapText="1"/>
    </xf>
    <xf numFmtId="0" fontId="33" fillId="0" borderId="0" xfId="41" applyFont="1" applyAlignment="1">
      <alignment horizontal="center" vertical="center" wrapText="1"/>
    </xf>
    <xf numFmtId="0" fontId="33" fillId="0" borderId="0" xfId="4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V1138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748</c:v>
                </c:pt>
                <c:pt idx="2">
                  <c:v>748</c:v>
                </c:pt>
                <c:pt idx="3">
                  <c:v>793</c:v>
                </c:pt>
                <c:pt idx="4">
                  <c:v>797</c:v>
                </c:pt>
                <c:pt idx="5">
                  <c:v>1275.5</c:v>
                </c:pt>
                <c:pt idx="6">
                  <c:v>1276.5</c:v>
                </c:pt>
                <c:pt idx="7">
                  <c:v>1294</c:v>
                </c:pt>
                <c:pt idx="8">
                  <c:v>1298</c:v>
                </c:pt>
                <c:pt idx="9">
                  <c:v>1304</c:v>
                </c:pt>
                <c:pt idx="10">
                  <c:v>1375.5</c:v>
                </c:pt>
                <c:pt idx="11">
                  <c:v>1764</c:v>
                </c:pt>
                <c:pt idx="12">
                  <c:v>2752.5</c:v>
                </c:pt>
                <c:pt idx="13">
                  <c:v>3609</c:v>
                </c:pt>
                <c:pt idx="14">
                  <c:v>4456</c:v>
                </c:pt>
                <c:pt idx="15">
                  <c:v>4564</c:v>
                </c:pt>
                <c:pt idx="16">
                  <c:v>4872</c:v>
                </c:pt>
                <c:pt idx="17">
                  <c:v>5821.5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70-4C51-A1CE-60B25BC106D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748</c:v>
                </c:pt>
                <c:pt idx="2">
                  <c:v>748</c:v>
                </c:pt>
                <c:pt idx="3">
                  <c:v>793</c:v>
                </c:pt>
                <c:pt idx="4">
                  <c:v>797</c:v>
                </c:pt>
                <c:pt idx="5">
                  <c:v>1275.5</c:v>
                </c:pt>
                <c:pt idx="6">
                  <c:v>1276.5</c:v>
                </c:pt>
                <c:pt idx="7">
                  <c:v>1294</c:v>
                </c:pt>
                <c:pt idx="8">
                  <c:v>1298</c:v>
                </c:pt>
                <c:pt idx="9">
                  <c:v>1304</c:v>
                </c:pt>
                <c:pt idx="10">
                  <c:v>1375.5</c:v>
                </c:pt>
                <c:pt idx="11">
                  <c:v>1764</c:v>
                </c:pt>
                <c:pt idx="12">
                  <c:v>2752.5</c:v>
                </c:pt>
                <c:pt idx="13">
                  <c:v>3609</c:v>
                </c:pt>
                <c:pt idx="14">
                  <c:v>4456</c:v>
                </c:pt>
                <c:pt idx="15">
                  <c:v>4564</c:v>
                </c:pt>
                <c:pt idx="16">
                  <c:v>4872</c:v>
                </c:pt>
                <c:pt idx="17">
                  <c:v>5821.5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70-4C51-A1CE-60B25BC106D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748</c:v>
                </c:pt>
                <c:pt idx="2">
                  <c:v>748</c:v>
                </c:pt>
                <c:pt idx="3">
                  <c:v>793</c:v>
                </c:pt>
                <c:pt idx="4">
                  <c:v>797</c:v>
                </c:pt>
                <c:pt idx="5">
                  <c:v>1275.5</c:v>
                </c:pt>
                <c:pt idx="6">
                  <c:v>1276.5</c:v>
                </c:pt>
                <c:pt idx="7">
                  <c:v>1294</c:v>
                </c:pt>
                <c:pt idx="8">
                  <c:v>1298</c:v>
                </c:pt>
                <c:pt idx="9">
                  <c:v>1304</c:v>
                </c:pt>
                <c:pt idx="10">
                  <c:v>1375.5</c:v>
                </c:pt>
                <c:pt idx="11">
                  <c:v>1764</c:v>
                </c:pt>
                <c:pt idx="12">
                  <c:v>2752.5</c:v>
                </c:pt>
                <c:pt idx="13">
                  <c:v>3609</c:v>
                </c:pt>
                <c:pt idx="14">
                  <c:v>4456</c:v>
                </c:pt>
                <c:pt idx="15">
                  <c:v>4564</c:v>
                </c:pt>
                <c:pt idx="16">
                  <c:v>4872</c:v>
                </c:pt>
                <c:pt idx="17">
                  <c:v>5821.5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-1.1716000000888016E-2</c:v>
                </c:pt>
                <c:pt idx="5">
                  <c:v>2.8414999978849664E-3</c:v>
                </c:pt>
                <c:pt idx="7">
                  <c:v>-6.9800000346731395E-4</c:v>
                </c:pt>
                <c:pt idx="8">
                  <c:v>1.2340000030235387E-3</c:v>
                </c:pt>
                <c:pt idx="9">
                  <c:v>1.3199999375501648E-4</c:v>
                </c:pt>
                <c:pt idx="10">
                  <c:v>3.4149999555666E-4</c:v>
                </c:pt>
                <c:pt idx="11">
                  <c:v>6.1199999618111178E-4</c:v>
                </c:pt>
                <c:pt idx="12">
                  <c:v>1.7824999958975241E-3</c:v>
                </c:pt>
                <c:pt idx="13">
                  <c:v>4.4969999944441952E-3</c:v>
                </c:pt>
                <c:pt idx="15">
                  <c:v>5.611999993561767E-3</c:v>
                </c:pt>
                <c:pt idx="16">
                  <c:v>4.5759999993606471E-3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70-4C51-A1CE-60B25BC106D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748</c:v>
                </c:pt>
                <c:pt idx="2">
                  <c:v>748</c:v>
                </c:pt>
                <c:pt idx="3">
                  <c:v>793</c:v>
                </c:pt>
                <c:pt idx="4">
                  <c:v>797</c:v>
                </c:pt>
                <c:pt idx="5">
                  <c:v>1275.5</c:v>
                </c:pt>
                <c:pt idx="6">
                  <c:v>1276.5</c:v>
                </c:pt>
                <c:pt idx="7">
                  <c:v>1294</c:v>
                </c:pt>
                <c:pt idx="8">
                  <c:v>1298</c:v>
                </c:pt>
                <c:pt idx="9">
                  <c:v>1304</c:v>
                </c:pt>
                <c:pt idx="10">
                  <c:v>1375.5</c:v>
                </c:pt>
                <c:pt idx="11">
                  <c:v>1764</c:v>
                </c:pt>
                <c:pt idx="12">
                  <c:v>2752.5</c:v>
                </c:pt>
                <c:pt idx="13">
                  <c:v>3609</c:v>
                </c:pt>
                <c:pt idx="14">
                  <c:v>4456</c:v>
                </c:pt>
                <c:pt idx="15">
                  <c:v>4564</c:v>
                </c:pt>
                <c:pt idx="16">
                  <c:v>4872</c:v>
                </c:pt>
                <c:pt idx="17">
                  <c:v>5821.5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2.1689999994123355E-3</c:v>
                </c:pt>
                <c:pt idx="14">
                  <c:v>2.648000001499895E-3</c:v>
                </c:pt>
                <c:pt idx="17">
                  <c:v>4.5594999974127859E-3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70-4C51-A1CE-60B25BC106D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748</c:v>
                </c:pt>
                <c:pt idx="2">
                  <c:v>748</c:v>
                </c:pt>
                <c:pt idx="3">
                  <c:v>793</c:v>
                </c:pt>
                <c:pt idx="4">
                  <c:v>797</c:v>
                </c:pt>
                <c:pt idx="5">
                  <c:v>1275.5</c:v>
                </c:pt>
                <c:pt idx="6">
                  <c:v>1276.5</c:v>
                </c:pt>
                <c:pt idx="7">
                  <c:v>1294</c:v>
                </c:pt>
                <c:pt idx="8">
                  <c:v>1298</c:v>
                </c:pt>
                <c:pt idx="9">
                  <c:v>1304</c:v>
                </c:pt>
                <c:pt idx="10">
                  <c:v>1375.5</c:v>
                </c:pt>
                <c:pt idx="11">
                  <c:v>1764</c:v>
                </c:pt>
                <c:pt idx="12">
                  <c:v>2752.5</c:v>
                </c:pt>
                <c:pt idx="13">
                  <c:v>3609</c:v>
                </c:pt>
                <c:pt idx="14">
                  <c:v>4456</c:v>
                </c:pt>
                <c:pt idx="15">
                  <c:v>4564</c:v>
                </c:pt>
                <c:pt idx="16">
                  <c:v>4872</c:v>
                </c:pt>
                <c:pt idx="17">
                  <c:v>5821.5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70-4C51-A1CE-60B25BC106D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748</c:v>
                </c:pt>
                <c:pt idx="2">
                  <c:v>748</c:v>
                </c:pt>
                <c:pt idx="3">
                  <c:v>793</c:v>
                </c:pt>
                <c:pt idx="4">
                  <c:v>797</c:v>
                </c:pt>
                <c:pt idx="5">
                  <c:v>1275.5</c:v>
                </c:pt>
                <c:pt idx="6">
                  <c:v>1276.5</c:v>
                </c:pt>
                <c:pt idx="7">
                  <c:v>1294</c:v>
                </c:pt>
                <c:pt idx="8">
                  <c:v>1298</c:v>
                </c:pt>
                <c:pt idx="9">
                  <c:v>1304</c:v>
                </c:pt>
                <c:pt idx="10">
                  <c:v>1375.5</c:v>
                </c:pt>
                <c:pt idx="11">
                  <c:v>1764</c:v>
                </c:pt>
                <c:pt idx="12">
                  <c:v>2752.5</c:v>
                </c:pt>
                <c:pt idx="13">
                  <c:v>3609</c:v>
                </c:pt>
                <c:pt idx="14">
                  <c:v>4456</c:v>
                </c:pt>
                <c:pt idx="15">
                  <c:v>4564</c:v>
                </c:pt>
                <c:pt idx="16">
                  <c:v>4872</c:v>
                </c:pt>
                <c:pt idx="17">
                  <c:v>5821.5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70-4C51-A1CE-60B25BC106D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748</c:v>
                </c:pt>
                <c:pt idx="2">
                  <c:v>748</c:v>
                </c:pt>
                <c:pt idx="3">
                  <c:v>793</c:v>
                </c:pt>
                <c:pt idx="4">
                  <c:v>797</c:v>
                </c:pt>
                <c:pt idx="5">
                  <c:v>1275.5</c:v>
                </c:pt>
                <c:pt idx="6">
                  <c:v>1276.5</c:v>
                </c:pt>
                <c:pt idx="7">
                  <c:v>1294</c:v>
                </c:pt>
                <c:pt idx="8">
                  <c:v>1298</c:v>
                </c:pt>
                <c:pt idx="9">
                  <c:v>1304</c:v>
                </c:pt>
                <c:pt idx="10">
                  <c:v>1375.5</c:v>
                </c:pt>
                <c:pt idx="11">
                  <c:v>1764</c:v>
                </c:pt>
                <c:pt idx="12">
                  <c:v>2752.5</c:v>
                </c:pt>
                <c:pt idx="13">
                  <c:v>3609</c:v>
                </c:pt>
                <c:pt idx="14">
                  <c:v>4456</c:v>
                </c:pt>
                <c:pt idx="15">
                  <c:v>4564</c:v>
                </c:pt>
                <c:pt idx="16">
                  <c:v>4872</c:v>
                </c:pt>
                <c:pt idx="17">
                  <c:v>5821.5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70-4C51-A1CE-60B25BC106D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748</c:v>
                </c:pt>
                <c:pt idx="2">
                  <c:v>748</c:v>
                </c:pt>
                <c:pt idx="3">
                  <c:v>793</c:v>
                </c:pt>
                <c:pt idx="4">
                  <c:v>797</c:v>
                </c:pt>
                <c:pt idx="5">
                  <c:v>1275.5</c:v>
                </c:pt>
                <c:pt idx="6">
                  <c:v>1276.5</c:v>
                </c:pt>
                <c:pt idx="7">
                  <c:v>1294</c:v>
                </c:pt>
                <c:pt idx="8">
                  <c:v>1298</c:v>
                </c:pt>
                <c:pt idx="9">
                  <c:v>1304</c:v>
                </c:pt>
                <c:pt idx="10">
                  <c:v>1375.5</c:v>
                </c:pt>
                <c:pt idx="11">
                  <c:v>1764</c:v>
                </c:pt>
                <c:pt idx="12">
                  <c:v>2752.5</c:v>
                </c:pt>
                <c:pt idx="13">
                  <c:v>3609</c:v>
                </c:pt>
                <c:pt idx="14">
                  <c:v>4456</c:v>
                </c:pt>
                <c:pt idx="15">
                  <c:v>4564</c:v>
                </c:pt>
                <c:pt idx="16">
                  <c:v>4872</c:v>
                </c:pt>
                <c:pt idx="17">
                  <c:v>5821.5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-1.9996369191611751E-3</c:v>
                </c:pt>
                <c:pt idx="1">
                  <c:v>-9.8808587939199161E-4</c:v>
                </c:pt>
                <c:pt idx="2">
                  <c:v>-9.8808587939199161E-4</c:v>
                </c:pt>
                <c:pt idx="3">
                  <c:v>-9.272305360903696E-4</c:v>
                </c:pt>
                <c:pt idx="4">
                  <c:v>-9.2182117224133661E-4</c:v>
                </c:pt>
                <c:pt idx="5">
                  <c:v>-2.7472602180075596E-4</c:v>
                </c:pt>
                <c:pt idx="6">
                  <c:v>-2.7337368083849771E-4</c:v>
                </c:pt>
                <c:pt idx="7">
                  <c:v>-2.4970771399897805E-4</c:v>
                </c:pt>
                <c:pt idx="8">
                  <c:v>-2.4429835014994506E-4</c:v>
                </c:pt>
                <c:pt idx="9">
                  <c:v>-2.3618430437639536E-4</c:v>
                </c:pt>
                <c:pt idx="10">
                  <c:v>-1.3949192557492947E-4</c:v>
                </c:pt>
                <c:pt idx="11">
                  <c:v>3.8589253826240739E-4</c:v>
                </c:pt>
                <c:pt idx="12">
                  <c:v>1.7226815794547036E-3</c:v>
                </c:pt>
                <c:pt idx="13">
                  <c:v>2.8809616136289094E-3</c:v>
                </c:pt>
                <c:pt idx="14">
                  <c:v>4.0263944086616609E-3</c:v>
                </c:pt>
                <c:pt idx="15">
                  <c:v>4.1724472325855534E-3</c:v>
                </c:pt>
                <c:pt idx="16">
                  <c:v>4.5889682489610997E-3</c:v>
                </c:pt>
                <c:pt idx="17">
                  <c:v>5.8730159926253245E-3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70-4C51-A1CE-60B25BC106D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748</c:v>
                </c:pt>
                <c:pt idx="2">
                  <c:v>748</c:v>
                </c:pt>
                <c:pt idx="3">
                  <c:v>793</c:v>
                </c:pt>
                <c:pt idx="4">
                  <c:v>797</c:v>
                </c:pt>
                <c:pt idx="5">
                  <c:v>1275.5</c:v>
                </c:pt>
                <c:pt idx="6">
                  <c:v>1276.5</c:v>
                </c:pt>
                <c:pt idx="7">
                  <c:v>1294</c:v>
                </c:pt>
                <c:pt idx="8">
                  <c:v>1298</c:v>
                </c:pt>
                <c:pt idx="9">
                  <c:v>1304</c:v>
                </c:pt>
                <c:pt idx="10">
                  <c:v>1375.5</c:v>
                </c:pt>
                <c:pt idx="11">
                  <c:v>1764</c:v>
                </c:pt>
                <c:pt idx="12">
                  <c:v>2752.5</c:v>
                </c:pt>
                <c:pt idx="13">
                  <c:v>3609</c:v>
                </c:pt>
                <c:pt idx="14">
                  <c:v>4456</c:v>
                </c:pt>
                <c:pt idx="15">
                  <c:v>4564</c:v>
                </c:pt>
                <c:pt idx="16">
                  <c:v>4872</c:v>
                </c:pt>
                <c:pt idx="17">
                  <c:v>5821.5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2">
                  <c:v>0.12588400000095135</c:v>
                </c:pt>
                <c:pt idx="4">
                  <c:v>-0.16469900000083726</c:v>
                </c:pt>
                <c:pt idx="6">
                  <c:v>0.11537449999741511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B70-4C51-A1CE-60B25BC10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3171672"/>
        <c:axId val="1"/>
      </c:scatterChart>
      <c:valAx>
        <c:axId val="873171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3171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2330827067669157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V1138 Cas - O-C Diagr.</a:t>
            </a:r>
          </a:p>
        </c:rich>
      </c:tx>
      <c:layout>
        <c:manualLayout>
          <c:xMode val="edge"/>
          <c:yMode val="edge"/>
          <c:x val="0.36474196044643353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5845903369219"/>
          <c:y val="0.13994189017784567"/>
          <c:w val="0.82218905996884795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748</c:v>
                </c:pt>
                <c:pt idx="2">
                  <c:v>748</c:v>
                </c:pt>
                <c:pt idx="3">
                  <c:v>793</c:v>
                </c:pt>
                <c:pt idx="4">
                  <c:v>797</c:v>
                </c:pt>
                <c:pt idx="5">
                  <c:v>1275.5</c:v>
                </c:pt>
                <c:pt idx="6">
                  <c:v>1276.5</c:v>
                </c:pt>
                <c:pt idx="7">
                  <c:v>1294</c:v>
                </c:pt>
                <c:pt idx="8">
                  <c:v>1298</c:v>
                </c:pt>
                <c:pt idx="9">
                  <c:v>1304</c:v>
                </c:pt>
                <c:pt idx="10">
                  <c:v>1375.5</c:v>
                </c:pt>
                <c:pt idx="11">
                  <c:v>1764</c:v>
                </c:pt>
                <c:pt idx="12">
                  <c:v>2752.5</c:v>
                </c:pt>
                <c:pt idx="13">
                  <c:v>3609</c:v>
                </c:pt>
                <c:pt idx="14">
                  <c:v>4456</c:v>
                </c:pt>
                <c:pt idx="15">
                  <c:v>4564</c:v>
                </c:pt>
                <c:pt idx="16">
                  <c:v>4872</c:v>
                </c:pt>
                <c:pt idx="17">
                  <c:v>5821.5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DF-45FA-BECC-E9DD28D0D18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748</c:v>
                </c:pt>
                <c:pt idx="2">
                  <c:v>748</c:v>
                </c:pt>
                <c:pt idx="3">
                  <c:v>793</c:v>
                </c:pt>
                <c:pt idx="4">
                  <c:v>797</c:v>
                </c:pt>
                <c:pt idx="5">
                  <c:v>1275.5</c:v>
                </c:pt>
                <c:pt idx="6">
                  <c:v>1276.5</c:v>
                </c:pt>
                <c:pt idx="7">
                  <c:v>1294</c:v>
                </c:pt>
                <c:pt idx="8">
                  <c:v>1298</c:v>
                </c:pt>
                <c:pt idx="9">
                  <c:v>1304</c:v>
                </c:pt>
                <c:pt idx="10">
                  <c:v>1375.5</c:v>
                </c:pt>
                <c:pt idx="11">
                  <c:v>1764</c:v>
                </c:pt>
                <c:pt idx="12">
                  <c:v>2752.5</c:v>
                </c:pt>
                <c:pt idx="13">
                  <c:v>3609</c:v>
                </c:pt>
                <c:pt idx="14">
                  <c:v>4456</c:v>
                </c:pt>
                <c:pt idx="15">
                  <c:v>4564</c:v>
                </c:pt>
                <c:pt idx="16">
                  <c:v>4872</c:v>
                </c:pt>
                <c:pt idx="17">
                  <c:v>5821.5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DF-45FA-BECC-E9DD28D0D18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748</c:v>
                </c:pt>
                <c:pt idx="2">
                  <c:v>748</c:v>
                </c:pt>
                <c:pt idx="3">
                  <c:v>793</c:v>
                </c:pt>
                <c:pt idx="4">
                  <c:v>797</c:v>
                </c:pt>
                <c:pt idx="5">
                  <c:v>1275.5</c:v>
                </c:pt>
                <c:pt idx="6">
                  <c:v>1276.5</c:v>
                </c:pt>
                <c:pt idx="7">
                  <c:v>1294</c:v>
                </c:pt>
                <c:pt idx="8">
                  <c:v>1298</c:v>
                </c:pt>
                <c:pt idx="9">
                  <c:v>1304</c:v>
                </c:pt>
                <c:pt idx="10">
                  <c:v>1375.5</c:v>
                </c:pt>
                <c:pt idx="11">
                  <c:v>1764</c:v>
                </c:pt>
                <c:pt idx="12">
                  <c:v>2752.5</c:v>
                </c:pt>
                <c:pt idx="13">
                  <c:v>3609</c:v>
                </c:pt>
                <c:pt idx="14">
                  <c:v>4456</c:v>
                </c:pt>
                <c:pt idx="15">
                  <c:v>4564</c:v>
                </c:pt>
                <c:pt idx="16">
                  <c:v>4872</c:v>
                </c:pt>
                <c:pt idx="17">
                  <c:v>5821.5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-1.1716000000888016E-2</c:v>
                </c:pt>
                <c:pt idx="5">
                  <c:v>2.8414999978849664E-3</c:v>
                </c:pt>
                <c:pt idx="7">
                  <c:v>-6.9800000346731395E-4</c:v>
                </c:pt>
                <c:pt idx="8">
                  <c:v>1.2340000030235387E-3</c:v>
                </c:pt>
                <c:pt idx="9">
                  <c:v>1.3199999375501648E-4</c:v>
                </c:pt>
                <c:pt idx="10">
                  <c:v>3.4149999555666E-4</c:v>
                </c:pt>
                <c:pt idx="11">
                  <c:v>6.1199999618111178E-4</c:v>
                </c:pt>
                <c:pt idx="12">
                  <c:v>1.7824999958975241E-3</c:v>
                </c:pt>
                <c:pt idx="13">
                  <c:v>4.4969999944441952E-3</c:v>
                </c:pt>
                <c:pt idx="15">
                  <c:v>5.611999993561767E-3</c:v>
                </c:pt>
                <c:pt idx="16">
                  <c:v>4.5759999993606471E-3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DF-45FA-BECC-E9DD28D0D18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748</c:v>
                </c:pt>
                <c:pt idx="2">
                  <c:v>748</c:v>
                </c:pt>
                <c:pt idx="3">
                  <c:v>793</c:v>
                </c:pt>
                <c:pt idx="4">
                  <c:v>797</c:v>
                </c:pt>
                <c:pt idx="5">
                  <c:v>1275.5</c:v>
                </c:pt>
                <c:pt idx="6">
                  <c:v>1276.5</c:v>
                </c:pt>
                <c:pt idx="7">
                  <c:v>1294</c:v>
                </c:pt>
                <c:pt idx="8">
                  <c:v>1298</c:v>
                </c:pt>
                <c:pt idx="9">
                  <c:v>1304</c:v>
                </c:pt>
                <c:pt idx="10">
                  <c:v>1375.5</c:v>
                </c:pt>
                <c:pt idx="11">
                  <c:v>1764</c:v>
                </c:pt>
                <c:pt idx="12">
                  <c:v>2752.5</c:v>
                </c:pt>
                <c:pt idx="13">
                  <c:v>3609</c:v>
                </c:pt>
                <c:pt idx="14">
                  <c:v>4456</c:v>
                </c:pt>
                <c:pt idx="15">
                  <c:v>4564</c:v>
                </c:pt>
                <c:pt idx="16">
                  <c:v>4872</c:v>
                </c:pt>
                <c:pt idx="17">
                  <c:v>5821.5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2.1689999994123355E-3</c:v>
                </c:pt>
                <c:pt idx="14">
                  <c:v>2.648000001499895E-3</c:v>
                </c:pt>
                <c:pt idx="17">
                  <c:v>4.5594999974127859E-3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DF-45FA-BECC-E9DD28D0D18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748</c:v>
                </c:pt>
                <c:pt idx="2">
                  <c:v>748</c:v>
                </c:pt>
                <c:pt idx="3">
                  <c:v>793</c:v>
                </c:pt>
                <c:pt idx="4">
                  <c:v>797</c:v>
                </c:pt>
                <c:pt idx="5">
                  <c:v>1275.5</c:v>
                </c:pt>
                <c:pt idx="6">
                  <c:v>1276.5</c:v>
                </c:pt>
                <c:pt idx="7">
                  <c:v>1294</c:v>
                </c:pt>
                <c:pt idx="8">
                  <c:v>1298</c:v>
                </c:pt>
                <c:pt idx="9">
                  <c:v>1304</c:v>
                </c:pt>
                <c:pt idx="10">
                  <c:v>1375.5</c:v>
                </c:pt>
                <c:pt idx="11">
                  <c:v>1764</c:v>
                </c:pt>
                <c:pt idx="12">
                  <c:v>2752.5</c:v>
                </c:pt>
                <c:pt idx="13">
                  <c:v>3609</c:v>
                </c:pt>
                <c:pt idx="14">
                  <c:v>4456</c:v>
                </c:pt>
                <c:pt idx="15">
                  <c:v>4564</c:v>
                </c:pt>
                <c:pt idx="16">
                  <c:v>4872</c:v>
                </c:pt>
                <c:pt idx="17">
                  <c:v>5821.5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DF-45FA-BECC-E9DD28D0D18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748</c:v>
                </c:pt>
                <c:pt idx="2">
                  <c:v>748</c:v>
                </c:pt>
                <c:pt idx="3">
                  <c:v>793</c:v>
                </c:pt>
                <c:pt idx="4">
                  <c:v>797</c:v>
                </c:pt>
                <c:pt idx="5">
                  <c:v>1275.5</c:v>
                </c:pt>
                <c:pt idx="6">
                  <c:v>1276.5</c:v>
                </c:pt>
                <c:pt idx="7">
                  <c:v>1294</c:v>
                </c:pt>
                <c:pt idx="8">
                  <c:v>1298</c:v>
                </c:pt>
                <c:pt idx="9">
                  <c:v>1304</c:v>
                </c:pt>
                <c:pt idx="10">
                  <c:v>1375.5</c:v>
                </c:pt>
                <c:pt idx="11">
                  <c:v>1764</c:v>
                </c:pt>
                <c:pt idx="12">
                  <c:v>2752.5</c:v>
                </c:pt>
                <c:pt idx="13">
                  <c:v>3609</c:v>
                </c:pt>
                <c:pt idx="14">
                  <c:v>4456</c:v>
                </c:pt>
                <c:pt idx="15">
                  <c:v>4564</c:v>
                </c:pt>
                <c:pt idx="16">
                  <c:v>4872</c:v>
                </c:pt>
                <c:pt idx="17">
                  <c:v>5821.5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DF-45FA-BECC-E9DD28D0D18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1.5E-3</c:v>
                  </c:pt>
                  <c:pt idx="11">
                    <c:v>5.0000000000000001E-4</c:v>
                  </c:pt>
                  <c:pt idx="12">
                    <c:v>2.7000000000000001E-3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5.0000000000000001E-4</c:v>
                  </c:pt>
                  <c:pt idx="16">
                    <c:v>2.5000000000000001E-3</c:v>
                  </c:pt>
                  <c:pt idx="1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748</c:v>
                </c:pt>
                <c:pt idx="2">
                  <c:v>748</c:v>
                </c:pt>
                <c:pt idx="3">
                  <c:v>793</c:v>
                </c:pt>
                <c:pt idx="4">
                  <c:v>797</c:v>
                </c:pt>
                <c:pt idx="5">
                  <c:v>1275.5</c:v>
                </c:pt>
                <c:pt idx="6">
                  <c:v>1276.5</c:v>
                </c:pt>
                <c:pt idx="7">
                  <c:v>1294</c:v>
                </c:pt>
                <c:pt idx="8">
                  <c:v>1298</c:v>
                </c:pt>
                <c:pt idx="9">
                  <c:v>1304</c:v>
                </c:pt>
                <c:pt idx="10">
                  <c:v>1375.5</c:v>
                </c:pt>
                <c:pt idx="11">
                  <c:v>1764</c:v>
                </c:pt>
                <c:pt idx="12">
                  <c:v>2752.5</c:v>
                </c:pt>
                <c:pt idx="13">
                  <c:v>3609</c:v>
                </c:pt>
                <c:pt idx="14">
                  <c:v>4456</c:v>
                </c:pt>
                <c:pt idx="15">
                  <c:v>4564</c:v>
                </c:pt>
                <c:pt idx="16">
                  <c:v>4872</c:v>
                </c:pt>
                <c:pt idx="17">
                  <c:v>5821.5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FDF-45FA-BECC-E9DD28D0D18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748</c:v>
                </c:pt>
                <c:pt idx="2">
                  <c:v>748</c:v>
                </c:pt>
                <c:pt idx="3">
                  <c:v>793</c:v>
                </c:pt>
                <c:pt idx="4">
                  <c:v>797</c:v>
                </c:pt>
                <c:pt idx="5">
                  <c:v>1275.5</c:v>
                </c:pt>
                <c:pt idx="6">
                  <c:v>1276.5</c:v>
                </c:pt>
                <c:pt idx="7">
                  <c:v>1294</c:v>
                </c:pt>
                <c:pt idx="8">
                  <c:v>1298</c:v>
                </c:pt>
                <c:pt idx="9">
                  <c:v>1304</c:v>
                </c:pt>
                <c:pt idx="10">
                  <c:v>1375.5</c:v>
                </c:pt>
                <c:pt idx="11">
                  <c:v>1764</c:v>
                </c:pt>
                <c:pt idx="12">
                  <c:v>2752.5</c:v>
                </c:pt>
                <c:pt idx="13">
                  <c:v>3609</c:v>
                </c:pt>
                <c:pt idx="14">
                  <c:v>4456</c:v>
                </c:pt>
                <c:pt idx="15">
                  <c:v>4564</c:v>
                </c:pt>
                <c:pt idx="16">
                  <c:v>4872</c:v>
                </c:pt>
                <c:pt idx="17">
                  <c:v>5821.5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-1.9996369191611751E-3</c:v>
                </c:pt>
                <c:pt idx="1">
                  <c:v>-9.8808587939199161E-4</c:v>
                </c:pt>
                <c:pt idx="2">
                  <c:v>-9.8808587939199161E-4</c:v>
                </c:pt>
                <c:pt idx="3">
                  <c:v>-9.272305360903696E-4</c:v>
                </c:pt>
                <c:pt idx="4">
                  <c:v>-9.2182117224133661E-4</c:v>
                </c:pt>
                <c:pt idx="5">
                  <c:v>-2.7472602180075596E-4</c:v>
                </c:pt>
                <c:pt idx="6">
                  <c:v>-2.7337368083849771E-4</c:v>
                </c:pt>
                <c:pt idx="7">
                  <c:v>-2.4970771399897805E-4</c:v>
                </c:pt>
                <c:pt idx="8">
                  <c:v>-2.4429835014994506E-4</c:v>
                </c:pt>
                <c:pt idx="9">
                  <c:v>-2.3618430437639536E-4</c:v>
                </c:pt>
                <c:pt idx="10">
                  <c:v>-1.3949192557492947E-4</c:v>
                </c:pt>
                <c:pt idx="11">
                  <c:v>3.8589253826240739E-4</c:v>
                </c:pt>
                <c:pt idx="12">
                  <c:v>1.7226815794547036E-3</c:v>
                </c:pt>
                <c:pt idx="13">
                  <c:v>2.8809616136289094E-3</c:v>
                </c:pt>
                <c:pt idx="14">
                  <c:v>4.0263944086616609E-3</c:v>
                </c:pt>
                <c:pt idx="15">
                  <c:v>4.1724472325855534E-3</c:v>
                </c:pt>
                <c:pt idx="16">
                  <c:v>4.5889682489610997E-3</c:v>
                </c:pt>
                <c:pt idx="17">
                  <c:v>5.8730159926253245E-3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FDF-45FA-BECC-E9DD28D0D18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748</c:v>
                </c:pt>
                <c:pt idx="2">
                  <c:v>748</c:v>
                </c:pt>
                <c:pt idx="3">
                  <c:v>793</c:v>
                </c:pt>
                <c:pt idx="4">
                  <c:v>797</c:v>
                </c:pt>
                <c:pt idx="5">
                  <c:v>1275.5</c:v>
                </c:pt>
                <c:pt idx="6">
                  <c:v>1276.5</c:v>
                </c:pt>
                <c:pt idx="7">
                  <c:v>1294</c:v>
                </c:pt>
                <c:pt idx="8">
                  <c:v>1298</c:v>
                </c:pt>
                <c:pt idx="9">
                  <c:v>1304</c:v>
                </c:pt>
                <c:pt idx="10">
                  <c:v>1375.5</c:v>
                </c:pt>
                <c:pt idx="11">
                  <c:v>1764</c:v>
                </c:pt>
                <c:pt idx="12">
                  <c:v>2752.5</c:v>
                </c:pt>
                <c:pt idx="13">
                  <c:v>3609</c:v>
                </c:pt>
                <c:pt idx="14">
                  <c:v>4456</c:v>
                </c:pt>
                <c:pt idx="15">
                  <c:v>4564</c:v>
                </c:pt>
                <c:pt idx="16">
                  <c:v>4872</c:v>
                </c:pt>
                <c:pt idx="17">
                  <c:v>5821.5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2">
                  <c:v>0.12588400000095135</c:v>
                </c:pt>
                <c:pt idx="4">
                  <c:v>-0.16469900000083726</c:v>
                </c:pt>
                <c:pt idx="6">
                  <c:v>0.11537449999741511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FDF-45FA-BECC-E9DD28D0D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570096"/>
        <c:axId val="1"/>
      </c:scatterChart>
      <c:valAx>
        <c:axId val="775570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83618537044574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151975683890578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570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68708964570917"/>
          <c:y val="0.92419947506561673"/>
          <c:w val="0.73100351817724918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18</xdr:col>
      <xdr:colOff>19050</xdr:colOff>
      <xdr:row>18</xdr:row>
      <xdr:rowOff>95250</xdr:rowOff>
    </xdr:to>
    <xdr:graphicFrame macro="">
      <xdr:nvGraphicFramePr>
        <xdr:cNvPr id="1033" name="Chart 1">
          <a:extLst>
            <a:ext uri="{FF2B5EF4-FFF2-40B4-BE49-F238E27FC236}">
              <a16:creationId xmlns:a16="http://schemas.microsoft.com/office/drawing/2014/main" id="{4077BF76-5CCF-8341-7060-FB893DB80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209550</xdr:colOff>
      <xdr:row>0</xdr:row>
      <xdr:rowOff>47626</xdr:rowOff>
    </xdr:from>
    <xdr:to>
      <xdr:col>27</xdr:col>
      <xdr:colOff>171450</xdr:colOff>
      <xdr:row>18</xdr:row>
      <xdr:rowOff>142876</xdr:rowOff>
    </xdr:to>
    <xdr:graphicFrame macro="">
      <xdr:nvGraphicFramePr>
        <xdr:cNvPr id="1034" name="Chart 2">
          <a:extLst>
            <a:ext uri="{FF2B5EF4-FFF2-40B4-BE49-F238E27FC236}">
              <a16:creationId xmlns:a16="http://schemas.microsoft.com/office/drawing/2014/main" id="{C2DB73A7-1E3E-1E16-1595-8198525744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47</v>
      </c>
    </row>
    <row r="2" spans="1:6" x14ac:dyDescent="0.2">
      <c r="A2" t="s">
        <v>28</v>
      </c>
      <c r="B2" t="s">
        <v>41</v>
      </c>
      <c r="D2" s="3"/>
    </row>
    <row r="3" spans="1:6" ht="13.5" thickBot="1" x14ac:dyDescent="0.25"/>
    <row r="4" spans="1:6" ht="14.25" thickTop="1" thickBot="1" x14ac:dyDescent="0.25">
      <c r="A4" s="5" t="s">
        <v>4</v>
      </c>
      <c r="C4" s="8">
        <v>52618.349000000002</v>
      </c>
      <c r="D4" s="9">
        <v>0.79826699999999995</v>
      </c>
    </row>
    <row r="5" spans="1:6" ht="13.5" thickTop="1" x14ac:dyDescent="0.2">
      <c r="A5" s="11" t="s">
        <v>33</v>
      </c>
      <c r="B5" s="12"/>
      <c r="C5" s="13">
        <v>-9.5</v>
      </c>
      <c r="D5" s="12" t="s">
        <v>34</v>
      </c>
    </row>
    <row r="6" spans="1:6" x14ac:dyDescent="0.2">
      <c r="A6" s="5" t="s">
        <v>5</v>
      </c>
    </row>
    <row r="7" spans="1:6" x14ac:dyDescent="0.2">
      <c r="A7" t="s">
        <v>6</v>
      </c>
      <c r="C7">
        <f>+C4</f>
        <v>52618.349000000002</v>
      </c>
    </row>
    <row r="8" spans="1:6" x14ac:dyDescent="0.2">
      <c r="A8" t="s">
        <v>7</v>
      </c>
      <c r="C8">
        <f>+D4</f>
        <v>0.79826699999999995</v>
      </c>
    </row>
    <row r="9" spans="1:6" x14ac:dyDescent="0.2">
      <c r="A9" s="26" t="s">
        <v>37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24</v>
      </c>
      <c r="D10" s="4" t="s">
        <v>25</v>
      </c>
      <c r="E10" s="12"/>
    </row>
    <row r="11" spans="1:6" x14ac:dyDescent="0.2">
      <c r="A11" s="12" t="s">
        <v>20</v>
      </c>
      <c r="B11" s="12"/>
      <c r="C11" s="23">
        <f ca="1">INTERCEPT(INDIRECT($D$9):G992,INDIRECT($C$9):F992)</f>
        <v>-1.9996369191611751E-3</v>
      </c>
      <c r="D11" s="3"/>
      <c r="E11" s="12"/>
    </row>
    <row r="12" spans="1:6" x14ac:dyDescent="0.2">
      <c r="A12" s="12" t="s">
        <v>21</v>
      </c>
      <c r="B12" s="12"/>
      <c r="C12" s="23">
        <f ca="1">SLOPE(INDIRECT($D$9):G992,INDIRECT($C$9):F992)</f>
        <v>1.3523409622582666E-6</v>
      </c>
      <c r="D12" s="3"/>
      <c r="E12" s="12"/>
    </row>
    <row r="13" spans="1:6" x14ac:dyDescent="0.2">
      <c r="A13" s="12" t="s">
        <v>23</v>
      </c>
      <c r="B13" s="12"/>
      <c r="C13" s="3" t="s">
        <v>18</v>
      </c>
    </row>
    <row r="14" spans="1:6" x14ac:dyDescent="0.2">
      <c r="A14" s="12"/>
      <c r="B14" s="12"/>
      <c r="C14" s="12"/>
    </row>
    <row r="15" spans="1:6" x14ac:dyDescent="0.2">
      <c r="A15" s="14" t="s">
        <v>22</v>
      </c>
      <c r="B15" s="12"/>
      <c r="C15" s="15">
        <f ca="1">(C7+C11)+(C8+C12)*INT(MAX(F21:F3533))</f>
        <v>57265.067079339824</v>
      </c>
      <c r="E15" s="16" t="s">
        <v>38</v>
      </c>
      <c r="F15" s="13">
        <v>1</v>
      </c>
    </row>
    <row r="16" spans="1:6" x14ac:dyDescent="0.2">
      <c r="A16" s="18" t="s">
        <v>8</v>
      </c>
      <c r="B16" s="12"/>
      <c r="C16" s="19">
        <f ca="1">+C8+C12</f>
        <v>0.79826835234096216</v>
      </c>
      <c r="E16" s="16" t="s">
        <v>35</v>
      </c>
      <c r="F16" s="17">
        <f ca="1">NOW()+15018.5+$C$5/24</f>
        <v>60329.771094907403</v>
      </c>
    </row>
    <row r="17" spans="1:21" ht="13.5" thickBot="1" x14ac:dyDescent="0.25">
      <c r="A17" s="16" t="s">
        <v>32</v>
      </c>
      <c r="B17" s="12"/>
      <c r="C17" s="12">
        <f>COUNT(C21:C2191)</f>
        <v>18</v>
      </c>
      <c r="E17" s="16" t="s">
        <v>39</v>
      </c>
      <c r="F17" s="17">
        <f ca="1">ROUND(2*(F16-$C$7)/$C$8,0)/2+F15</f>
        <v>9661</v>
      </c>
    </row>
    <row r="18" spans="1:21" ht="14.25" thickTop="1" thickBot="1" x14ac:dyDescent="0.25">
      <c r="A18" s="18" t="s">
        <v>9</v>
      </c>
      <c r="B18" s="12"/>
      <c r="C18" s="21">
        <f ca="1">+C15</f>
        <v>57265.067079339824</v>
      </c>
      <c r="D18" s="22">
        <f ca="1">+C16</f>
        <v>0.79826835234096216</v>
      </c>
      <c r="E18" s="16" t="s">
        <v>40</v>
      </c>
      <c r="F18" s="25">
        <f ca="1">ROUND(2*(F16-$C$15)/$C$16,0)/2+F15</f>
        <v>3840</v>
      </c>
    </row>
    <row r="19" spans="1:21" ht="13.5" thickTop="1" x14ac:dyDescent="0.2">
      <c r="E19" s="16" t="s">
        <v>36</v>
      </c>
      <c r="F19" s="20">
        <f ca="1">+$C$15+$C$16*F18-15018.5-$C$5/24</f>
        <v>45312.313385662455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17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51</v>
      </c>
      <c r="J20" s="7" t="s">
        <v>0</v>
      </c>
      <c r="K20" s="7" t="s">
        <v>2</v>
      </c>
      <c r="L20" s="7" t="s">
        <v>29</v>
      </c>
      <c r="M20" s="7" t="s">
        <v>30</v>
      </c>
      <c r="N20" s="7" t="s">
        <v>31</v>
      </c>
      <c r="O20" s="7" t="s">
        <v>27</v>
      </c>
      <c r="P20" s="6" t="s">
        <v>26</v>
      </c>
      <c r="Q20" s="4" t="s">
        <v>19</v>
      </c>
      <c r="U20" s="30" t="s">
        <v>46</v>
      </c>
    </row>
    <row r="21" spans="1:21" x14ac:dyDescent="0.2">
      <c r="A21" t="s">
        <v>16</v>
      </c>
      <c r="C21" s="10">
        <v>52618.349000000002</v>
      </c>
      <c r="D21" s="10" t="s">
        <v>18</v>
      </c>
      <c r="E21">
        <f t="shared" ref="E21:E38" si="0">+(C21-C$7)/C$8</f>
        <v>0</v>
      </c>
      <c r="F21">
        <f t="shared" ref="F21:F38" si="1">ROUND(2*E21,0)/2</f>
        <v>0</v>
      </c>
      <c r="G21">
        <f>+C21-(C$7+F21*C$8)</f>
        <v>0</v>
      </c>
      <c r="I21">
        <f>+G21</f>
        <v>0</v>
      </c>
      <c r="O21">
        <f t="shared" ref="O21:O38" ca="1" si="2">+C$11+C$12*$F21</f>
        <v>-1.9996369191611751E-3</v>
      </c>
      <c r="Q21" s="2">
        <f t="shared" ref="Q21:Q38" si="3">+C21-15018.5</f>
        <v>37599.849000000002</v>
      </c>
    </row>
    <row r="22" spans="1:21" x14ac:dyDescent="0.2">
      <c r="A22" s="28" t="s">
        <v>42</v>
      </c>
      <c r="B22" s="29" t="s">
        <v>43</v>
      </c>
      <c r="C22" s="28">
        <v>53215.440999999999</v>
      </c>
      <c r="D22" s="28">
        <v>4.0000000000000002E-4</v>
      </c>
      <c r="E22">
        <f t="shared" si="0"/>
        <v>747.98532320639208</v>
      </c>
      <c r="F22">
        <f t="shared" si="1"/>
        <v>748</v>
      </c>
      <c r="G22">
        <f>+C22-(C$7+F22*C$8)</f>
        <v>-1.1716000000888016E-2</v>
      </c>
      <c r="J22">
        <f>+G22</f>
        <v>-1.1716000000888016E-2</v>
      </c>
      <c r="O22">
        <f t="shared" ca="1" si="2"/>
        <v>-9.8808587939199161E-4</v>
      </c>
      <c r="Q22" s="2">
        <f t="shared" si="3"/>
        <v>38196.940999999999</v>
      </c>
    </row>
    <row r="23" spans="1:21" x14ac:dyDescent="0.2">
      <c r="A23" s="28" t="s">
        <v>42</v>
      </c>
      <c r="B23" s="29" t="s">
        <v>43</v>
      </c>
      <c r="C23" s="28">
        <v>53215.578600000001</v>
      </c>
      <c r="D23" s="28">
        <v>4.0000000000000002E-4</v>
      </c>
      <c r="E23">
        <f t="shared" si="0"/>
        <v>748.15769661028048</v>
      </c>
      <c r="F23">
        <f t="shared" si="1"/>
        <v>748</v>
      </c>
      <c r="O23">
        <f t="shared" ca="1" si="2"/>
        <v>-9.8808587939199161E-4</v>
      </c>
      <c r="Q23" s="2">
        <f t="shared" si="3"/>
        <v>38197.078600000001</v>
      </c>
      <c r="U23">
        <f>+C23-(C$7+F23*C$8)</f>
        <v>0.12588400000095135</v>
      </c>
    </row>
    <row r="24" spans="1:21" x14ac:dyDescent="0.2">
      <c r="A24" s="31" t="s">
        <v>1</v>
      </c>
      <c r="B24" s="32" t="s">
        <v>43</v>
      </c>
      <c r="C24" s="33">
        <v>53251.376900000003</v>
      </c>
      <c r="D24" s="33">
        <v>5.0000000000000001E-4</v>
      </c>
      <c r="E24">
        <f t="shared" si="0"/>
        <v>793.00271713599705</v>
      </c>
      <c r="F24">
        <f t="shared" si="1"/>
        <v>793</v>
      </c>
      <c r="G24">
        <f>+C24-(C$7+F24*C$8)</f>
        <v>2.1689999994123355E-3</v>
      </c>
      <c r="K24">
        <f>+G24</f>
        <v>2.1689999994123355E-3</v>
      </c>
      <c r="O24">
        <f t="shared" ca="1" si="2"/>
        <v>-9.272305360903696E-4</v>
      </c>
      <c r="Q24" s="2">
        <f t="shared" si="3"/>
        <v>38232.876900000003</v>
      </c>
    </row>
    <row r="25" spans="1:21" x14ac:dyDescent="0.2">
      <c r="A25" s="34" t="s">
        <v>42</v>
      </c>
      <c r="B25" s="35" t="s">
        <v>43</v>
      </c>
      <c r="C25" s="34">
        <v>53254.403100000003</v>
      </c>
      <c r="D25" s="34">
        <v>2.0000000000000001E-4</v>
      </c>
      <c r="E25">
        <f t="shared" si="0"/>
        <v>796.79367930780211</v>
      </c>
      <c r="F25">
        <f t="shared" si="1"/>
        <v>797</v>
      </c>
      <c r="O25">
        <f t="shared" ca="1" si="2"/>
        <v>-9.2182117224133661E-4</v>
      </c>
      <c r="Q25" s="2">
        <f t="shared" si="3"/>
        <v>38235.903100000003</v>
      </c>
      <c r="U25">
        <f>+C25-(C$7+F25*C$8)</f>
        <v>-0.16469900000083726</v>
      </c>
    </row>
    <row r="26" spans="1:21" x14ac:dyDescent="0.2">
      <c r="A26" s="34" t="s">
        <v>42</v>
      </c>
      <c r="B26" s="35" t="s">
        <v>43</v>
      </c>
      <c r="C26" s="34">
        <v>53636.541400000002</v>
      </c>
      <c r="D26" s="34">
        <v>2.0000000000000001E-4</v>
      </c>
      <c r="E26">
        <f t="shared" si="0"/>
        <v>1275.5035595859531</v>
      </c>
      <c r="F26">
        <f t="shared" si="1"/>
        <v>1275.5</v>
      </c>
      <c r="G26">
        <f>+C26-(C$7+F26*C$8)</f>
        <v>2.8414999978849664E-3</v>
      </c>
      <c r="J26">
        <f>+G26</f>
        <v>2.8414999978849664E-3</v>
      </c>
      <c r="O26">
        <f t="shared" ca="1" si="2"/>
        <v>-2.7472602180075596E-4</v>
      </c>
      <c r="Q26" s="2">
        <f t="shared" si="3"/>
        <v>38618.041400000002</v>
      </c>
    </row>
    <row r="27" spans="1:21" x14ac:dyDescent="0.2">
      <c r="A27" s="34" t="s">
        <v>42</v>
      </c>
      <c r="B27" s="35" t="s">
        <v>43</v>
      </c>
      <c r="C27" s="34">
        <v>53637.4522</v>
      </c>
      <c r="D27" s="34">
        <v>2.0000000000000001E-4</v>
      </c>
      <c r="E27">
        <f t="shared" si="0"/>
        <v>1276.6445312157434</v>
      </c>
      <c r="F27">
        <f t="shared" si="1"/>
        <v>1276.5</v>
      </c>
      <c r="O27">
        <f t="shared" ca="1" si="2"/>
        <v>-2.7337368083849771E-4</v>
      </c>
      <c r="Q27" s="2">
        <f t="shared" si="3"/>
        <v>38618.9522</v>
      </c>
      <c r="U27">
        <f>+C27-(C$7+F27*C$8)</f>
        <v>0.11537449999741511</v>
      </c>
    </row>
    <row r="28" spans="1:21" x14ac:dyDescent="0.2">
      <c r="A28" s="34" t="s">
        <v>42</v>
      </c>
      <c r="B28" s="35" t="s">
        <v>43</v>
      </c>
      <c r="C28" s="34">
        <v>53651.305800000002</v>
      </c>
      <c r="D28" s="34">
        <v>2.9999999999999997E-4</v>
      </c>
      <c r="E28">
        <f t="shared" si="0"/>
        <v>1293.9991256058436</v>
      </c>
      <c r="F28">
        <f t="shared" si="1"/>
        <v>1294</v>
      </c>
      <c r="G28">
        <f t="shared" ref="G28:G38" si="4">+C28-(C$7+F28*C$8)</f>
        <v>-6.9800000346731395E-4</v>
      </c>
      <c r="J28">
        <f t="shared" ref="J28:J34" si="5">+G28</f>
        <v>-6.9800000346731395E-4</v>
      </c>
      <c r="O28">
        <f t="shared" ca="1" si="2"/>
        <v>-2.4970771399897805E-4</v>
      </c>
      <c r="Q28" s="2">
        <f t="shared" si="3"/>
        <v>38632.805800000002</v>
      </c>
    </row>
    <row r="29" spans="1:21" x14ac:dyDescent="0.2">
      <c r="A29" s="34" t="s">
        <v>42</v>
      </c>
      <c r="B29" s="35" t="s">
        <v>43</v>
      </c>
      <c r="C29" s="34">
        <v>53654.500800000002</v>
      </c>
      <c r="D29" s="34">
        <v>1E-3</v>
      </c>
      <c r="E29">
        <f t="shared" si="0"/>
        <v>1298.0015458486944</v>
      </c>
      <c r="F29">
        <f t="shared" si="1"/>
        <v>1298</v>
      </c>
      <c r="G29">
        <f t="shared" si="4"/>
        <v>1.2340000030235387E-3</v>
      </c>
      <c r="J29">
        <f t="shared" si="5"/>
        <v>1.2340000030235387E-3</v>
      </c>
      <c r="O29">
        <f t="shared" ca="1" si="2"/>
        <v>-2.4429835014994506E-4</v>
      </c>
      <c r="Q29" s="2">
        <f t="shared" si="3"/>
        <v>38636.000800000002</v>
      </c>
    </row>
    <row r="30" spans="1:21" x14ac:dyDescent="0.2">
      <c r="A30" s="34" t="s">
        <v>42</v>
      </c>
      <c r="B30" s="35" t="s">
        <v>43</v>
      </c>
      <c r="C30" s="34">
        <v>53659.289299999997</v>
      </c>
      <c r="D30" s="34">
        <v>1.1999999999999999E-3</v>
      </c>
      <c r="E30">
        <f t="shared" si="0"/>
        <v>1304.0001653582008</v>
      </c>
      <c r="F30">
        <f t="shared" si="1"/>
        <v>1304</v>
      </c>
      <c r="G30">
        <f t="shared" si="4"/>
        <v>1.3199999375501648E-4</v>
      </c>
      <c r="J30">
        <f t="shared" si="5"/>
        <v>1.3199999375501648E-4</v>
      </c>
      <c r="O30">
        <f t="shared" ca="1" si="2"/>
        <v>-2.3618430437639536E-4</v>
      </c>
      <c r="Q30" s="2">
        <f t="shared" si="3"/>
        <v>38640.789299999997</v>
      </c>
    </row>
    <row r="31" spans="1:21" x14ac:dyDescent="0.2">
      <c r="A31" s="34" t="s">
        <v>42</v>
      </c>
      <c r="B31" s="35" t="s">
        <v>43</v>
      </c>
      <c r="C31" s="34">
        <v>53716.365599999997</v>
      </c>
      <c r="D31" s="34">
        <v>1.5E-3</v>
      </c>
      <c r="E31">
        <f t="shared" si="0"/>
        <v>1375.5004278017198</v>
      </c>
      <c r="F31">
        <f t="shared" si="1"/>
        <v>1375.5</v>
      </c>
      <c r="G31">
        <f t="shared" si="4"/>
        <v>3.4149999555666E-4</v>
      </c>
      <c r="J31">
        <f t="shared" si="5"/>
        <v>3.4149999555666E-4</v>
      </c>
      <c r="O31">
        <f t="shared" ca="1" si="2"/>
        <v>-1.3949192557492947E-4</v>
      </c>
      <c r="Q31" s="2">
        <f t="shared" si="3"/>
        <v>38697.865599999997</v>
      </c>
    </row>
    <row r="32" spans="1:21" x14ac:dyDescent="0.2">
      <c r="A32" s="34" t="s">
        <v>44</v>
      </c>
      <c r="B32" s="35" t="s">
        <v>43</v>
      </c>
      <c r="C32" s="34">
        <v>54026.492599999998</v>
      </c>
      <c r="D32" s="34">
        <v>5.0000000000000001E-4</v>
      </c>
      <c r="E32">
        <f t="shared" si="0"/>
        <v>1764.0007666607737</v>
      </c>
      <c r="F32">
        <f t="shared" si="1"/>
        <v>1764</v>
      </c>
      <c r="G32">
        <f t="shared" si="4"/>
        <v>6.1199999618111178E-4</v>
      </c>
      <c r="J32">
        <f t="shared" si="5"/>
        <v>6.1199999618111178E-4</v>
      </c>
      <c r="O32">
        <f t="shared" ca="1" si="2"/>
        <v>3.8589253826240739E-4</v>
      </c>
      <c r="Q32" s="2">
        <f t="shared" si="3"/>
        <v>39007.992599999998</v>
      </c>
    </row>
    <row r="33" spans="1:17" x14ac:dyDescent="0.2">
      <c r="A33" s="34" t="s">
        <v>45</v>
      </c>
      <c r="B33" s="35" t="s">
        <v>43</v>
      </c>
      <c r="C33" s="34">
        <v>54815.580699999999</v>
      </c>
      <c r="D33" s="34">
        <v>2.7000000000000001E-3</v>
      </c>
      <c r="E33">
        <f t="shared" si="0"/>
        <v>2752.5022329621502</v>
      </c>
      <c r="F33">
        <f t="shared" si="1"/>
        <v>2752.5</v>
      </c>
      <c r="G33">
        <f t="shared" si="4"/>
        <v>1.7824999958975241E-3</v>
      </c>
      <c r="J33">
        <f t="shared" si="5"/>
        <v>1.7824999958975241E-3</v>
      </c>
      <c r="O33">
        <f t="shared" ca="1" si="2"/>
        <v>1.7226815794547036E-3</v>
      </c>
      <c r="Q33" s="2">
        <f t="shared" si="3"/>
        <v>39797.080699999999</v>
      </c>
    </row>
    <row r="34" spans="1:17" x14ac:dyDescent="0.2">
      <c r="A34" s="36" t="s">
        <v>50</v>
      </c>
      <c r="B34" s="36"/>
      <c r="C34" s="37">
        <v>55499.299099999997</v>
      </c>
      <c r="D34" s="37">
        <v>2.9999999999999997E-4</v>
      </c>
      <c r="E34">
        <f t="shared" si="0"/>
        <v>3609.005633453462</v>
      </c>
      <c r="F34">
        <f t="shared" si="1"/>
        <v>3609</v>
      </c>
      <c r="G34">
        <f t="shared" si="4"/>
        <v>4.4969999944441952E-3</v>
      </c>
      <c r="J34">
        <f t="shared" si="5"/>
        <v>4.4969999944441952E-3</v>
      </c>
      <c r="O34">
        <f t="shared" ca="1" si="2"/>
        <v>2.8809616136289094E-3</v>
      </c>
      <c r="Q34" s="2">
        <f t="shared" si="3"/>
        <v>40480.799099999997</v>
      </c>
    </row>
    <row r="35" spans="1:17" x14ac:dyDescent="0.2">
      <c r="A35" s="43" t="s">
        <v>52</v>
      </c>
      <c r="B35" s="44" t="s">
        <v>43</v>
      </c>
      <c r="C35" s="45">
        <v>56175.429400000001</v>
      </c>
      <c r="D35" s="45">
        <v>5.9999999999999995E-4</v>
      </c>
      <c r="E35">
        <f t="shared" si="0"/>
        <v>4456.0033171858531</v>
      </c>
      <c r="F35">
        <f t="shared" si="1"/>
        <v>4456</v>
      </c>
      <c r="G35">
        <f t="shared" si="4"/>
        <v>2.648000001499895E-3</v>
      </c>
      <c r="K35">
        <f>+G35</f>
        <v>2.648000001499895E-3</v>
      </c>
      <c r="O35">
        <f t="shared" ca="1" si="2"/>
        <v>4.0263944086616609E-3</v>
      </c>
      <c r="Q35" s="2">
        <f t="shared" si="3"/>
        <v>41156.929400000001</v>
      </c>
    </row>
    <row r="36" spans="1:17" x14ac:dyDescent="0.2">
      <c r="A36" s="36" t="s">
        <v>48</v>
      </c>
      <c r="B36" s="38" t="s">
        <v>43</v>
      </c>
      <c r="C36" s="37">
        <v>56261.645199999999</v>
      </c>
      <c r="D36" s="37">
        <v>5.0000000000000001E-4</v>
      </c>
      <c r="E36">
        <f t="shared" si="0"/>
        <v>4564.0070302292306</v>
      </c>
      <c r="F36">
        <f t="shared" si="1"/>
        <v>4564</v>
      </c>
      <c r="G36">
        <f t="shared" si="4"/>
        <v>5.611999993561767E-3</v>
      </c>
      <c r="J36">
        <f>+G36</f>
        <v>5.611999993561767E-3</v>
      </c>
      <c r="O36">
        <f t="shared" ca="1" si="2"/>
        <v>4.1724472325855534E-3</v>
      </c>
      <c r="Q36" s="2">
        <f t="shared" si="3"/>
        <v>41243.145199999999</v>
      </c>
    </row>
    <row r="37" spans="1:17" x14ac:dyDescent="0.2">
      <c r="A37" s="39" t="s">
        <v>49</v>
      </c>
      <c r="B37" s="40" t="s">
        <v>43</v>
      </c>
      <c r="C37" s="37">
        <v>56507.510399999999</v>
      </c>
      <c r="D37" s="41">
        <v>2.5000000000000001E-3</v>
      </c>
      <c r="E37">
        <f t="shared" si="0"/>
        <v>4872.005732417847</v>
      </c>
      <c r="F37">
        <f t="shared" si="1"/>
        <v>4872</v>
      </c>
      <c r="G37">
        <f t="shared" si="4"/>
        <v>4.5759999993606471E-3</v>
      </c>
      <c r="J37">
        <f>+G37</f>
        <v>4.5759999993606471E-3</v>
      </c>
      <c r="O37">
        <f t="shared" ca="1" si="2"/>
        <v>4.5889682489610997E-3</v>
      </c>
      <c r="Q37" s="2">
        <f t="shared" si="3"/>
        <v>41489.010399999999</v>
      </c>
    </row>
    <row r="38" spans="1:17" x14ac:dyDescent="0.2">
      <c r="A38" s="31" t="s">
        <v>1</v>
      </c>
      <c r="B38" s="32" t="s">
        <v>43</v>
      </c>
      <c r="C38" s="33">
        <v>57265.464899999999</v>
      </c>
      <c r="D38" s="33">
        <v>3.3999999999999998E-3</v>
      </c>
      <c r="E38">
        <f t="shared" si="0"/>
        <v>5821.505711748071</v>
      </c>
      <c r="F38">
        <f t="shared" si="1"/>
        <v>5821.5</v>
      </c>
      <c r="G38">
        <f t="shared" si="4"/>
        <v>4.5594999974127859E-3</v>
      </c>
      <c r="K38">
        <f>+G38</f>
        <v>4.5594999974127859E-3</v>
      </c>
      <c r="O38">
        <f t="shared" ca="1" si="2"/>
        <v>5.8730159926253245E-3</v>
      </c>
      <c r="Q38" s="2">
        <f t="shared" si="3"/>
        <v>42246.964899999999</v>
      </c>
    </row>
    <row r="39" spans="1:17" x14ac:dyDescent="0.2">
      <c r="A39" s="42"/>
      <c r="B39" s="42"/>
      <c r="C39" s="37"/>
      <c r="D39" s="37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hyperlinks>
    <hyperlink ref="H2062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2024-01-20T05:30:22Z</dcterms:modified>
</cp:coreProperties>
</file>