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AAF8211-FA65-4231-B9F8-AE554CFE92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<sst xmlns="http://schemas.openxmlformats.org/spreadsheetml/2006/main" count="53" uniqueCount="50">
  <si>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</si>
  <si>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</si>
  <si>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</si>
  <si>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</si>
  <si>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</si>
  <si>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</si>
  <si>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</si>
  <si>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</si>
  <si>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</si>
  <si>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</si>
  <si>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</si>
  <si>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</si>
  <si>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</si>
  <si>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</si>
  <si>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</si>
  <si>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</si>
  <si>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</si>
  <si>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</si>
  <si>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</si>
  <si>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</si>
  <si>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</si>
  <si>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</si>
  <si>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</si>
  <si>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</si>
  <si>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</si>
  <si>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</si>
  <si>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</si>
  <si>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</si>
  <si>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</si>
  <si>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</si>
  <si>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</si>
  <si>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</si>
  <si>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</si>
  <si>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</si>
  <si>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</si>
  <si>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</si>
  <si>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</si>
  <si>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</si>
  <si>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</si>
  <si>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</si>
  <si>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</si>
  <si>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</si>
  <si>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</si>
  <si>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</si>
  <si>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</si>
  <si>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</si>
  <si>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</si>
  <si>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ZTF J234150.33+524812.2 Cas</t>
  </si>
  <si>
    <t>JBAV, 76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</si>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</sst>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0" fontId="0" fillId="0" borderId="0" xfId="0" applyAlignment="1">
      <alignment horizontal="right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43" fontId="19" fillId="0" borderId="0" xfId="8" applyFont="1" applyBorder="1" applyAlignment="1">
      <alignment horizontal="left"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ZTF J234150.33+524812.2 Cas - O-C Diagr.</a:t>
            </a:r>
          </a:p>
        </c:rich>
      </c:tx>
      <c:layout>
        <c:manualLayout>
          <c:xMode val="edge"/>
          <c:yMode val="edge"/>
          <c:x val="0.26817042606516289"/>
          <c:y val="4.7868374662122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-1.1645499995211139E-2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-1.1645499995211139E-2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3513.5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3">
        <v>58279.925199999998</v>
      </c>
      <c r="D7" s="39" t="s">
        <v>46</v>
      </c>
    </row>
    <row r="8" spans="1:15" x14ac:dyDescent="0.2">
      <c r="A8" t="s">
        <v>3</v>
      </c>
      <c r="C8" s="43">
        <v>0.382633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-3.3145012082570482E-6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59624.103285157253</v>
      </c>
      <c r="E15" s="10" t="s">
        <v>30</v>
      </c>
      <c r="F15" s="25">
        <f ca="1">NOW()+15018.5+$C$5/24</f>
        <v>60329.79705335648</v>
      </c>
    </row>
    <row r="16" spans="1:15" x14ac:dyDescent="0.2">
      <c r="A16" s="12" t="s">
        <v>4</v>
      </c>
      <c r="B16" s="7"/>
      <c r="C16" s="13">
        <f ca="1">+C8+C12</f>
        <v>0.38262968549879173</v>
      </c>
      <c r="E16" s="10" t="s">
        <v>35</v>
      </c>
      <c r="F16" s="11">
        <f ca="1">ROUND(2*(F15-$C$7)/$C$8,0)/2+F14</f>
        <v>5358.5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1845.5</v>
      </c>
    </row>
    <row r="18" spans="1:21" ht="14.25" thickTop="1" thickBot="1" x14ac:dyDescent="0.25">
      <c r="A18" s="12" t="s">
        <v>5</v>
      </c>
      <c r="B18" s="7"/>
      <c r="C18" s="15">
        <f ca="1">+C15</f>
        <v>59624.103285157253</v>
      </c>
      <c r="D18" s="16">
        <f ca="1">+C16</f>
        <v>0.38262968549879173</v>
      </c>
      <c r="E18" s="10" t="s">
        <v>31</v>
      </c>
      <c r="F18" s="14">
        <f ca="1">+$C$15+$C$16*F17-15018.5-$C$5/24</f>
        <v>45312.142203078605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58279.925199999998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43261.425199999998</v>
      </c>
    </row>
    <row r="22" spans="1:21" x14ac:dyDescent="0.2">
      <c r="A22" s="41" t="s">
        <v>48</v>
      </c>
      <c r="B22" s="42" t="s">
        <v>49</v>
      </c>
      <c r="C22" s="44">
        <v>59624.294600000001</v>
      </c>
      <c r="D22" s="45">
        <v>4.1999999999999997E-3</v>
      </c>
      <c r="E22">
        <f>+(C22-C$7)/C$8</f>
        <v>3513.4695648310608</v>
      </c>
      <c r="F22">
        <f>ROUND(2*E22,0)/2</f>
        <v>3513.5</v>
      </c>
      <c r="G22">
        <f>+C22-(C$7+F22*C$8)</f>
        <v>-1.1645499995211139E-2</v>
      </c>
      <c r="K22">
        <f>+G22</f>
        <v>-1.1645499995211139E-2</v>
      </c>
      <c r="O22">
        <f ca="1">+C$11+C$12*$F22</f>
        <v>-1.1645499995211139E-2</v>
      </c>
      <c r="Q22" s="1">
        <f>+C22-15018.5</f>
        <v>44605.794600000001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2024-01-20T06:07:45Z</dcterms:modified>
</cp:coreProperties>
</file>