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2C7652-FE16-4365-BFC9-3C914A5A2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Q22" i="1" l="1"/>
  <c r="Q23" i="1"/>
  <c r="E21" i="1"/>
  <c r="F21" i="1"/>
  <c r="E22" i="1"/>
  <c r="F22" i="1"/>
  <c r="G22" i="1"/>
  <c r="K22" i="1"/>
  <c r="D9" i="1"/>
  <c r="E9" i="1"/>
  <c r="F16" i="1"/>
  <c r="C17" i="1"/>
  <c r="Q21" i="1"/>
  <c r="E23" i="1"/>
  <c r="F23" i="1"/>
  <c r="G23" i="1"/>
  <c r="K23" i="1"/>
  <c r="G21" i="1"/>
  <c r="I21" i="1"/>
  <c r="C12" i="1"/>
  <c r="C11" i="1"/>
  <c r="O22" i="1"/>
  <c r="C15" i="1"/>
  <c r="O23" i="1"/>
  <c r="O21" i="1"/>
  <c r="C16" i="1"/>
  <c r="D18" i="1"/>
  <c r="F17" i="1"/>
  <c r="C18" i="1"/>
  <c r="F18" i="1"/>
  <c r="F19" i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<sst xmlns="http://schemas.openxmlformats.org/spreadsheetml/2006/main" count="59" uniqueCount="50">
  <si>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</si>
  <si>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</si>
  <si>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</si>
  <si>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</si>
  <si>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</si>
  <si>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</si>
  <si>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</si>
  <si>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</si>
  <si>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</si>
  <si>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</si>
  <si>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</si>
  <si>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</si>
  <si>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</si>
  <si>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</si>
  <si>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</si>
  <si>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</si>
  <si>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</si>
  <si>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</si>
  <si>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</si>
  <si>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</si>
  <si>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</si>
  <si>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</si>
  <si>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</si>
  <si>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</si>
  <si>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</si>
  <si>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</si>
  <si>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</si>
  <si>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</si>
  <si>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</si>
  <si>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</si>
  <si>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</si>
  <si>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</si>
  <si>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</si>
  <si>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</si>
  <si>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</si>
  <si>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</si>
  <si>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</si>
  <si>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</si>
  <si>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</si>
  <si>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</si>
  <si>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</si>
  <si>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</si>
  <si>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G8977-1661</t>
  </si>
  <si>
    <t>2015L</t>
  </si>
  <si>
    <t>EA</t>
  </si>
  <si>
    <t>Cen</t>
  </si>
  <si>
    <t>VSX</t>
  </si>
  <si>
    <t>OEJV 0168</t>
  </si>
  <si>
    <t>I</t>
  </si>
  <si>
    <t>NSV 18971 Cen / G8977-1661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</si>
</sst>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G8977-1661 -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3A-4244-8226-32E9307901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3A-4244-8226-32E9307901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3A-4244-8226-32E9307901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-9.3415000010281801E-3</c:v>
                </c:pt>
                <c:pt idx="2">
                  <c:v>-6.8815000049653463E-3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3A-4244-8226-32E9307901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3A-4244-8226-32E9307901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3A-4244-8226-32E9307901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3A-4244-8226-32E9307901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-8.1115000029967632E-3</c:v>
                </c:pt>
                <c:pt idx="2">
                  <c:v>-8.1115000029967632E-3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3A-4244-8226-32E9307901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1944.5</c:v>
                </c:pt>
                <c:pt idx="2">
                  <c:v>1944.5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3A-4244-8226-32E930790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260296"/>
        <c:axId val="1"/>
      </c:scatterChart>
      <c:valAx>
        <c:axId val="528260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260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271644-36BB-C086-03E4-A23BF97DA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2" sqref="F12:F13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49</v>
      </c>
      <c r="F1" s="31" t="s">
        <v>42</v>
      </c>
      <c r="G1" s="32" t="s">
        <v>43</v>
      </c>
      <c r="H1" s="39"/>
      <c r="I1" s="40" t="s">
        <v>42</v>
      </c>
      <c r="J1" s="31" t="s">
        <v>42</v>
      </c>
      <c r="K1" s="34">
        <v>11.515420000000001</v>
      </c>
      <c r="L1" s="35">
        <v>-62.395409999999998</v>
      </c>
      <c r="M1" s="36">
        <v>54819.137999999999</v>
      </c>
      <c r="N1" s="36">
        <v>0.95740700000000001</v>
      </c>
      <c r="O1" s="33" t="s">
        <v>44</v>
      </c>
    </row>
    <row r="2" spans="1:15">
      <c r="A2" t="s">
        <v>23</v>
      </c>
      <c r="B2" t="s">
        <v>44</v>
      </c>
      <c r="C2" s="30"/>
      <c r="D2" s="3" t="s">
        <v>45</v>
      </c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54819.137999999999</v>
      </c>
      <c r="D7" s="29" t="s">
        <v>46</v>
      </c>
    </row>
    <row r="8" spans="1:15">
      <c r="A8" t="s">
        <v>3</v>
      </c>
      <c r="C8" s="8">
        <v>0.95740700000000001</v>
      </c>
      <c r="D8" s="29" t="s">
        <v>46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-8.6736173798840355E-19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-4.1715093869872776E-6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56680.329098585753</v>
      </c>
      <c r="E15" s="14" t="s">
        <v>34</v>
      </c>
      <c r="F15" s="37">
        <v>1</v>
      </c>
    </row>
    <row r="16" spans="1:15">
      <c r="A16" s="16" t="s">
        <v>4</v>
      </c>
      <c r="B16" s="10"/>
      <c r="C16" s="17">
        <f ca="1">+C8+C12</f>
        <v>0.95740282849061298</v>
      </c>
      <c r="E16" s="14" t="s">
        <v>30</v>
      </c>
      <c r="F16" s="38">
        <f ca="1">NOW()+15018.5+$C$5/24</f>
        <v>60314.619554629629</v>
      </c>
    </row>
    <row r="17" spans="1:18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5741</v>
      </c>
    </row>
    <row r="18" spans="1:18" ht="14.25" thickTop="1" thickBot="1">
      <c r="A18" s="16" t="s">
        <v>5</v>
      </c>
      <c r="B18" s="10"/>
      <c r="C18" s="19">
        <f ca="1">+C15</f>
        <v>56680.329098585753</v>
      </c>
      <c r="D18" s="20">
        <f ca="1">+C16</f>
        <v>0.95740282849061298</v>
      </c>
      <c r="E18" s="14" t="s">
        <v>36</v>
      </c>
      <c r="F18" s="23">
        <f ca="1">ROUND(2*(F16-$C$15)/$C$16,0)/2+F15</f>
        <v>3797</v>
      </c>
    </row>
    <row r="19" spans="1:18" ht="13.5" thickTop="1">
      <c r="E19" s="14" t="s">
        <v>31</v>
      </c>
      <c r="F19" s="18">
        <f ca="1">+$C$15+$C$16*F18-15018.5-$C$5/24</f>
        <v>45297.483471697946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54819.137999999999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-8.6736173798840355E-19</v>
      </c>
      <c r="Q21" s="2">
        <f>+C21-15018.5</f>
        <v>39800.637999999999</v>
      </c>
    </row>
    <row r="22" spans="1:18">
      <c r="A22" s="41" t="s">
        <v>47</v>
      </c>
      <c r="B22" s="42" t="s">
        <v>48</v>
      </c>
      <c r="C22" s="43">
        <v>56680.806570000001</v>
      </c>
      <c r="D22" s="41">
        <v>6.9999999999999999E-4</v>
      </c>
      <c r="E22">
        <f>+(C22-C$7)/C$8</f>
        <v>1944.4902429165461</v>
      </c>
      <c r="F22">
        <f>ROUND(2*E22,0)/2</f>
        <v>1944.5</v>
      </c>
      <c r="G22">
        <f>+C22-(C$7+F22*C$8)</f>
        <v>-9.3415000010281801E-3</v>
      </c>
      <c r="K22">
        <f>+G22</f>
        <v>-9.3415000010281801E-3</v>
      </c>
      <c r="O22">
        <f ca="1">+C$11+C$12*$F22</f>
        <v>-8.1115000029967632E-3</v>
      </c>
      <c r="Q22" s="2">
        <f>+C22-15018.5</f>
        <v>41662.306570000001</v>
      </c>
    </row>
    <row r="23" spans="1:18">
      <c r="A23" s="41" t="s">
        <v>47</v>
      </c>
      <c r="B23" s="42" t="s">
        <v>48</v>
      </c>
      <c r="C23" s="43">
        <v>56680.809029999997</v>
      </c>
      <c r="D23" s="41">
        <v>2.2000000000000001E-3</v>
      </c>
      <c r="E23">
        <f>+(C23-C$7)/C$8</f>
        <v>1944.492812356707</v>
      </c>
      <c r="F23">
        <f>ROUND(2*E23,0)/2</f>
        <v>1944.5</v>
      </c>
      <c r="G23">
        <f>+C23-(C$7+F23*C$8)</f>
        <v>-6.8815000049653463E-3</v>
      </c>
      <c r="K23">
        <f>+G23</f>
        <v>-6.8815000049653463E-3</v>
      </c>
      <c r="O23">
        <f ca="1">+C$11+C$12*$F23</f>
        <v>-8.1115000029967632E-3</v>
      </c>
      <c r="Q23" s="2">
        <f>+C23-15018.5</f>
        <v>41662.309029999997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2024-01-05T01:52:09Z</dcterms:modified>
</cp:coreProperties>
</file>