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F02265D-B199-47E8-B7CF-CF78FADF25F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E40" i="2" l="1"/>
  <c r="F40" i="2"/>
  <c r="G40" i="2"/>
  <c r="I40" i="2"/>
  <c r="Q40" i="2"/>
  <c r="Q40" i="1"/>
  <c r="C7" i="2"/>
  <c r="E22" i="2"/>
  <c r="F22" i="2"/>
  <c r="G22" i="2"/>
  <c r="I22" i="2"/>
  <c r="C8" i="2"/>
  <c r="F11" i="2"/>
  <c r="G11" i="2"/>
  <c r="E14" i="2"/>
  <c r="C17" i="2"/>
  <c r="E21" i="2"/>
  <c r="F21" i="2"/>
  <c r="G21" i="2"/>
  <c r="H21" i="2"/>
  <c r="Q21" i="2"/>
  <c r="Q22" i="2"/>
  <c r="E23" i="2"/>
  <c r="F23" i="2"/>
  <c r="G23" i="2"/>
  <c r="I23" i="2"/>
  <c r="Q23" i="2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E28" i="2"/>
  <c r="F28" i="2"/>
  <c r="G28" i="2"/>
  <c r="I28" i="2"/>
  <c r="Q28" i="2"/>
  <c r="E29" i="2"/>
  <c r="F29" i="2"/>
  <c r="G29" i="2"/>
  <c r="I29" i="2"/>
  <c r="Q29" i="2"/>
  <c r="E30" i="2"/>
  <c r="F30" i="2"/>
  <c r="G30" i="2"/>
  <c r="I30" i="2"/>
  <c r="Q30" i="2"/>
  <c r="E31" i="2"/>
  <c r="F31" i="2"/>
  <c r="G31" i="2"/>
  <c r="I31" i="2"/>
  <c r="Q31" i="2"/>
  <c r="E32" i="2"/>
  <c r="F32" i="2"/>
  <c r="G32" i="2"/>
  <c r="I32" i="2"/>
  <c r="Q32" i="2"/>
  <c r="E33" i="2"/>
  <c r="F33" i="2"/>
  <c r="G33" i="2"/>
  <c r="I33" i="2"/>
  <c r="Q33" i="2"/>
  <c r="E34" i="2"/>
  <c r="F34" i="2"/>
  <c r="G34" i="2"/>
  <c r="I34" i="2"/>
  <c r="Q34" i="2"/>
  <c r="E35" i="2"/>
  <c r="F35" i="2"/>
  <c r="G35" i="2"/>
  <c r="I35" i="2"/>
  <c r="Q35" i="2"/>
  <c r="E36" i="2"/>
  <c r="F36" i="2"/>
  <c r="G36" i="2"/>
  <c r="I36" i="2"/>
  <c r="Q36" i="2"/>
  <c r="E37" i="2"/>
  <c r="F37" i="2"/>
  <c r="G37" i="2"/>
  <c r="I37" i="2"/>
  <c r="Q37" i="2"/>
  <c r="E38" i="2"/>
  <c r="F38" i="2"/>
  <c r="G38" i="2"/>
  <c r="I38" i="2"/>
  <c r="Q38" i="2"/>
  <c r="E39" i="2"/>
  <c r="F39" i="2"/>
  <c r="G39" i="2"/>
  <c r="I39" i="2"/>
  <c r="Q39" i="2"/>
  <c r="C8" i="1"/>
  <c r="F11" i="1"/>
  <c r="G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C7" i="1"/>
  <c r="E14" i="1"/>
  <c r="C17" i="1"/>
  <c r="Q21" i="1"/>
  <c r="E38" i="1"/>
  <c r="F38" i="1"/>
  <c r="G38" i="1"/>
  <c r="I38" i="1"/>
  <c r="G36" i="1"/>
  <c r="I36" i="1"/>
  <c r="E34" i="1"/>
  <c r="F34" i="1"/>
  <c r="E26" i="1"/>
  <c r="F26" i="1"/>
  <c r="E36" i="1"/>
  <c r="F36" i="1"/>
  <c r="G30" i="1"/>
  <c r="I30" i="1"/>
  <c r="E28" i="1"/>
  <c r="F28" i="1"/>
  <c r="G28" i="1"/>
  <c r="I28" i="1"/>
  <c r="E39" i="1"/>
  <c r="F39" i="1"/>
  <c r="E31" i="1"/>
  <c r="F31" i="1"/>
  <c r="G25" i="1"/>
  <c r="I25" i="1"/>
  <c r="E23" i="1"/>
  <c r="F23" i="1"/>
  <c r="G23" i="1"/>
  <c r="I23" i="1"/>
  <c r="E33" i="1"/>
  <c r="F33" i="1"/>
  <c r="G33" i="1"/>
  <c r="I33" i="1"/>
  <c r="E25" i="1"/>
  <c r="F25" i="1"/>
  <c r="E21" i="1"/>
  <c r="F21" i="1"/>
  <c r="G21" i="1"/>
  <c r="H21" i="1"/>
  <c r="E27" i="1"/>
  <c r="F27" i="1"/>
  <c r="G27" i="1"/>
  <c r="I27" i="1"/>
  <c r="E22" i="1"/>
  <c r="F22" i="1"/>
  <c r="G22" i="1"/>
  <c r="E30" i="1"/>
  <c r="F30" i="1"/>
  <c r="G24" i="1"/>
  <c r="I24" i="1"/>
  <c r="E35" i="1"/>
  <c r="F35" i="1"/>
  <c r="G35" i="1"/>
  <c r="I35" i="1"/>
  <c r="G34" i="1"/>
  <c r="I34" i="1"/>
  <c r="E32" i="1"/>
  <c r="F32" i="1"/>
  <c r="G32" i="1"/>
  <c r="I32" i="1"/>
  <c r="G26" i="1"/>
  <c r="I26" i="1"/>
  <c r="E24" i="1"/>
  <c r="F24" i="1"/>
  <c r="E40" i="1"/>
  <c r="F40" i="1"/>
  <c r="G40" i="1"/>
  <c r="J40" i="1"/>
  <c r="G39" i="1"/>
  <c r="I39" i="1"/>
  <c r="E37" i="1"/>
  <c r="F37" i="1"/>
  <c r="G37" i="1"/>
  <c r="I37" i="1"/>
  <c r="G31" i="1"/>
  <c r="I31" i="1"/>
  <c r="E29" i="1"/>
  <c r="F29" i="1"/>
  <c r="G29" i="1"/>
  <c r="I29" i="1"/>
  <c r="I22" i="1"/>
  <c r="C11" i="1"/>
  <c r="C11" i="2"/>
  <c r="C12" i="2"/>
  <c r="C12" i="1"/>
  <c r="C16" i="1" l="1"/>
  <c r="D18" i="1" s="1"/>
  <c r="C16" i="2"/>
  <c r="D18" i="2" s="1"/>
  <c r="O40" i="2"/>
  <c r="O30" i="2"/>
  <c r="O37" i="2"/>
  <c r="O24" i="2"/>
  <c r="O36" i="2"/>
  <c r="O29" i="2"/>
  <c r="O34" i="2"/>
  <c r="C15" i="2"/>
  <c r="E16" i="2" s="1"/>
  <c r="O25" i="2"/>
  <c r="O23" i="2"/>
  <c r="O31" i="2"/>
  <c r="O27" i="2"/>
  <c r="O39" i="2"/>
  <c r="O32" i="2"/>
  <c r="O22" i="2"/>
  <c r="O35" i="2"/>
  <c r="O21" i="2"/>
  <c r="O28" i="2"/>
  <c r="O26" i="2"/>
  <c r="O33" i="2"/>
  <c r="O38" i="2"/>
  <c r="O21" i="1"/>
  <c r="O30" i="1"/>
  <c r="O28" i="1"/>
  <c r="O26" i="1"/>
  <c r="O25" i="1"/>
  <c r="O31" i="1"/>
  <c r="O32" i="1"/>
  <c r="O29" i="1"/>
  <c r="O22" i="1"/>
  <c r="O27" i="1"/>
  <c r="O39" i="1"/>
  <c r="O37" i="1"/>
  <c r="O36" i="1"/>
  <c r="O24" i="1"/>
  <c r="O33" i="1"/>
  <c r="O23" i="1"/>
  <c r="O38" i="1"/>
  <c r="O35" i="1"/>
  <c r="C15" i="1"/>
  <c r="E16" i="1" s="1"/>
  <c r="O34" i="1"/>
  <c r="O40" i="1"/>
  <c r="E15" i="2"/>
  <c r="E15" i="1"/>
  <c r="E17" i="1" l="1"/>
  <c r="C18" i="1"/>
  <c r="C18" i="2"/>
  <c r="E17" i="2"/>
</calcChain>
</file>

<file path=xl/sharedStrings.xml><?xml version="1.0" encoding="utf-8"?>
<sst xmlns="http://schemas.openxmlformats.org/spreadsheetml/2006/main" count="200" uniqueCount="52">
  <si>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</si>
  <si>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</si>
  <si>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</si>
  <si>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</si>
  <si>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</si>
  <si>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</si>
  <si>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</si>
  <si>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</si>
  <si>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</si>
  <si>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</si>
  <si>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</si>
  <si>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</si>
  <si>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</si>
  <si>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</si>
  <si>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</si>
  <si>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</si>
  <si>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</si>
  <si>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</si>
  <si>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</si>
  <si>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</si>
  <si>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</si>
  <si>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</si>
  <si>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</si>
  <si>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</si>
  <si>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</si>
  <si>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</si>
  <si>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</si>
  <si>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</si>
  <si>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</si>
  <si>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</si>
  <si>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</si>
  <si>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</si>
  <si>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</si>
  <si>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</si>
  <si>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</si>
  <si>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</si>
  <si>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</si>
  <si>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</si>
  <si>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</si>
  <si>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</si>
  <si>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</si>
  <si>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V593 Can / GSC 8994-0044</t>
  </si>
  <si>
    <t>EW/KE</t>
  </si>
  <si>
    <t>IBVS 3161</t>
  </si>
  <si>
    <t>I</t>
  </si>
  <si>
    <t>PE</t>
  </si>
  <si>
    <t>II</t>
  </si>
  <si>
    <t>GCVS</t>
  </si>
  <si>
    <t>Pavlov 2015</t>
  </si>
  <si>
    <t>Pavlov</t>
  </si>
  <si>
    <t>V0593 Cen / GSC 8994-0044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</si>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</sst>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14"/>
      <name val="Calibri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V0593 Cen - O-C Diagr.</a:t>
            </a:r>
          </a:p>
        </c:rich>
      </c:tx>
      <c:layout>
        <c:manualLayout>
          <c:xMode val="edge"/>
          <c:yMode val="edge"/>
          <c:x val="0.376942355889724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ED-40B5-8DEC-BAAF441C0F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-2.7222700002312195E-2</c:v>
                </c:pt>
                <c:pt idx="2">
                  <c:v>-2.6722700000391342E-2</c:v>
                </c:pt>
                <c:pt idx="3">
                  <c:v>-2.5822700001299381E-2</c:v>
                </c:pt>
                <c:pt idx="4">
                  <c:v>-2.5696699995023664E-2</c:v>
                </c:pt>
                <c:pt idx="5">
                  <c:v>-2.5596699997549877E-2</c:v>
                </c:pt>
                <c:pt idx="6">
                  <c:v>-2.5096699995629024E-2</c:v>
                </c:pt>
                <c:pt idx="7">
                  <c:v>-2.1612799995637033E-2</c:v>
                </c:pt>
                <c:pt idx="8">
                  <c:v>-2.1512799998163246E-2</c:v>
                </c:pt>
                <c:pt idx="9">
                  <c:v>-2.0912799998768605E-2</c:v>
                </c:pt>
                <c:pt idx="10">
                  <c:v>-2.2134999999252614E-2</c:v>
                </c:pt>
                <c:pt idx="11">
                  <c:v>-2.0635000000766013E-2</c:v>
                </c:pt>
                <c:pt idx="12">
                  <c:v>-2.043499999854248E-2</c:v>
                </c:pt>
                <c:pt idx="13">
                  <c:v>-2.1320499996363651E-2</c:v>
                </c:pt>
                <c:pt idx="14">
                  <c:v>-2.1120499994140118E-2</c:v>
                </c:pt>
                <c:pt idx="15">
                  <c:v>-2.0820499994442798E-2</c:v>
                </c:pt>
                <c:pt idx="16">
                  <c:v>-1.9809600002190564E-2</c:v>
                </c:pt>
                <c:pt idx="17">
                  <c:v>-1.9109600005322136E-2</c:v>
                </c:pt>
                <c:pt idx="18">
                  <c:v>-1.780960000178311E-2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ED-40B5-8DEC-BAAF441C0F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Pavlov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9">
                  <c:v>0.30328349999763304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ED-40B5-8DEC-BAAF441C0F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ED-40B5-8DEC-BAAF441C0F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ED-40B5-8DEC-BAAF441C0F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ED-40B5-8DEC-BAAF441C0F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ED-40B5-8DEC-BAAF441C0F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-0.68631742509420623</c:v>
                </c:pt>
                <c:pt idx="1">
                  <c:v>-4.1176992447073624E-2</c:v>
                </c:pt>
                <c:pt idx="2">
                  <c:v>-4.1176992447073624E-2</c:v>
                </c:pt>
                <c:pt idx="3">
                  <c:v>-4.1176992447073624E-2</c:v>
                </c:pt>
                <c:pt idx="4">
                  <c:v>-3.0488517436264018E-2</c:v>
                </c:pt>
                <c:pt idx="5">
                  <c:v>-3.0488517436264018E-2</c:v>
                </c:pt>
                <c:pt idx="6">
                  <c:v>-3.0488517436264018E-2</c:v>
                </c:pt>
                <c:pt idx="7">
                  <c:v>-1.8083063992866855E-2</c:v>
                </c:pt>
                <c:pt idx="8">
                  <c:v>-1.8083063992866855E-2</c:v>
                </c:pt>
                <c:pt idx="9">
                  <c:v>-1.8083063992866855E-2</c:v>
                </c:pt>
                <c:pt idx="10">
                  <c:v>-1.7150665108945251E-2</c:v>
                </c:pt>
                <c:pt idx="11">
                  <c:v>-1.7150665108945251E-2</c:v>
                </c:pt>
                <c:pt idx="12">
                  <c:v>-1.7150665108945251E-2</c:v>
                </c:pt>
                <c:pt idx="13">
                  <c:v>-1.7093811518462232E-2</c:v>
                </c:pt>
                <c:pt idx="14">
                  <c:v>-1.7093811518462232E-2</c:v>
                </c:pt>
                <c:pt idx="15">
                  <c:v>-1.7093811518462232E-2</c:v>
                </c:pt>
                <c:pt idx="16">
                  <c:v>-8.895523770809266E-3</c:v>
                </c:pt>
                <c:pt idx="17">
                  <c:v>-8.895523770809266E-3</c:v>
                </c:pt>
                <c:pt idx="18">
                  <c:v>-8.895523770809266E-3</c:v>
                </c:pt>
                <c:pt idx="19">
                  <c:v>0.29855732284331937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ED-40B5-8DEC-BAAF441C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293264"/>
        <c:axId val="1"/>
      </c:scatterChart>
      <c:valAx>
        <c:axId val="690293264"/>
        <c:scaling>
          <c:orientation val="minMax"/>
          <c:min val="2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93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V593 Cen - O-C Diagr.</a:t>
            </a:r>
          </a:p>
        </c:rich>
      </c:tx>
      <c:layout>
        <c:manualLayout>
          <c:xMode val="edge"/>
          <c:yMode val="edge"/>
          <c:x val="0.372372845286231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5E-47FA-95D6-F4FF841431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-2.7222700002312195E-2</c:v>
                </c:pt>
                <c:pt idx="2">
                  <c:v>-2.6722700000391342E-2</c:v>
                </c:pt>
                <c:pt idx="3">
                  <c:v>-2.5822700001299381E-2</c:v>
                </c:pt>
                <c:pt idx="4">
                  <c:v>-2.5696699995023664E-2</c:v>
                </c:pt>
                <c:pt idx="5">
                  <c:v>-2.5596699997549877E-2</c:v>
                </c:pt>
                <c:pt idx="6">
                  <c:v>-2.5096699995629024E-2</c:v>
                </c:pt>
                <c:pt idx="7">
                  <c:v>-2.1612799995637033E-2</c:v>
                </c:pt>
                <c:pt idx="8">
                  <c:v>-2.1512799998163246E-2</c:v>
                </c:pt>
                <c:pt idx="9">
                  <c:v>-2.0912799998768605E-2</c:v>
                </c:pt>
                <c:pt idx="10">
                  <c:v>-2.2134999999252614E-2</c:v>
                </c:pt>
                <c:pt idx="11">
                  <c:v>-2.0635000000766013E-2</c:v>
                </c:pt>
                <c:pt idx="12">
                  <c:v>-2.043499999854248E-2</c:v>
                </c:pt>
                <c:pt idx="13">
                  <c:v>-2.1320499996363651E-2</c:v>
                </c:pt>
                <c:pt idx="14">
                  <c:v>-2.1120499994140118E-2</c:v>
                </c:pt>
                <c:pt idx="15">
                  <c:v>-2.0820499994442798E-2</c:v>
                </c:pt>
                <c:pt idx="16">
                  <c:v>-1.9809600002190564E-2</c:v>
                </c:pt>
                <c:pt idx="17">
                  <c:v>-1.9109600005322136E-2</c:v>
                </c:pt>
                <c:pt idx="18">
                  <c:v>-1.780960000178311E-2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5E-47FA-95D6-F4FF841431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Pavlov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9">
                  <c:v>0.30328349999763304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5E-47FA-95D6-F4FF841431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5E-47FA-95D6-F4FF841431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5E-47FA-95D6-F4FF841431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5E-47FA-95D6-F4FF841431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5E-47FA-95D6-F4FF841431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28368.5</c:v>
                </c:pt>
                <c:pt idx="2">
                  <c:v>28368.5</c:v>
                </c:pt>
                <c:pt idx="3">
                  <c:v>28368.5</c:v>
                </c:pt>
                <c:pt idx="4">
                  <c:v>28838.5</c:v>
                </c:pt>
                <c:pt idx="5">
                  <c:v>28838.5</c:v>
                </c:pt>
                <c:pt idx="6">
                  <c:v>28838.5</c:v>
                </c:pt>
                <c:pt idx="7">
                  <c:v>29384</c:v>
                </c:pt>
                <c:pt idx="8">
                  <c:v>29384</c:v>
                </c:pt>
                <c:pt idx="9">
                  <c:v>29384</c:v>
                </c:pt>
                <c:pt idx="10">
                  <c:v>29425</c:v>
                </c:pt>
                <c:pt idx="11">
                  <c:v>29425</c:v>
                </c:pt>
                <c:pt idx="12">
                  <c:v>29425</c:v>
                </c:pt>
                <c:pt idx="13">
                  <c:v>29427.5</c:v>
                </c:pt>
                <c:pt idx="14">
                  <c:v>29427.5</c:v>
                </c:pt>
                <c:pt idx="15">
                  <c:v>29427.5</c:v>
                </c:pt>
                <c:pt idx="16">
                  <c:v>29788</c:v>
                </c:pt>
                <c:pt idx="17">
                  <c:v>29788</c:v>
                </c:pt>
                <c:pt idx="18">
                  <c:v>29788</c:v>
                </c:pt>
                <c:pt idx="19">
                  <c:v>43307.5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-0.68631742509420623</c:v>
                </c:pt>
                <c:pt idx="1">
                  <c:v>-4.1176992447073624E-2</c:v>
                </c:pt>
                <c:pt idx="2">
                  <c:v>-4.1176992447073624E-2</c:v>
                </c:pt>
                <c:pt idx="3">
                  <c:v>-4.1176992447073624E-2</c:v>
                </c:pt>
                <c:pt idx="4">
                  <c:v>-3.0488517436264018E-2</c:v>
                </c:pt>
                <c:pt idx="5">
                  <c:v>-3.0488517436264018E-2</c:v>
                </c:pt>
                <c:pt idx="6">
                  <c:v>-3.0488517436264018E-2</c:v>
                </c:pt>
                <c:pt idx="7">
                  <c:v>-1.8083063992866855E-2</c:v>
                </c:pt>
                <c:pt idx="8">
                  <c:v>-1.8083063992866855E-2</c:v>
                </c:pt>
                <c:pt idx="9">
                  <c:v>-1.8083063992866855E-2</c:v>
                </c:pt>
                <c:pt idx="10">
                  <c:v>-1.7150665108945251E-2</c:v>
                </c:pt>
                <c:pt idx="11">
                  <c:v>-1.7150665108945251E-2</c:v>
                </c:pt>
                <c:pt idx="12">
                  <c:v>-1.7150665108945251E-2</c:v>
                </c:pt>
                <c:pt idx="13">
                  <c:v>-1.7093811518462232E-2</c:v>
                </c:pt>
                <c:pt idx="14">
                  <c:v>-1.7093811518462232E-2</c:v>
                </c:pt>
                <c:pt idx="15">
                  <c:v>-1.7093811518462232E-2</c:v>
                </c:pt>
                <c:pt idx="16">
                  <c:v>-8.895523770809266E-3</c:v>
                </c:pt>
                <c:pt idx="17">
                  <c:v>-8.895523770809266E-3</c:v>
                </c:pt>
                <c:pt idx="18">
                  <c:v>-8.895523770809266E-3</c:v>
                </c:pt>
                <c:pt idx="19">
                  <c:v>0.29855732284331937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5E-47FA-95D6-F4FF84143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521896"/>
        <c:axId val="1"/>
      </c:scatterChart>
      <c:valAx>
        <c:axId val="68852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52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72103599662654"/>
          <c:y val="0.92397937099967764"/>
          <c:w val="0.68768863351540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V593 Cen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86-490E-8FAC-354911E9B96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-0.20490199999767356</c:v>
                </c:pt>
                <c:pt idx="2">
                  <c:v>-0.2044019999957527</c:v>
                </c:pt>
                <c:pt idx="3">
                  <c:v>-0.20350199999666074</c:v>
                </c:pt>
                <c:pt idx="4">
                  <c:v>0.26795600000332342</c:v>
                </c:pt>
                <c:pt idx="5">
                  <c:v>0.26805600000079721</c:v>
                </c:pt>
                <c:pt idx="6">
                  <c:v>0.26855600000271806</c:v>
                </c:pt>
                <c:pt idx="7">
                  <c:v>-0.21374099999957252</c:v>
                </c:pt>
                <c:pt idx="8">
                  <c:v>-0.21364100000209874</c:v>
                </c:pt>
                <c:pt idx="9">
                  <c:v>-0.2130410000027041</c:v>
                </c:pt>
                <c:pt idx="10">
                  <c:v>-0.72304799999983516</c:v>
                </c:pt>
                <c:pt idx="11">
                  <c:v>-0.72154800000134856</c:v>
                </c:pt>
                <c:pt idx="12">
                  <c:v>-0.72134799999912502</c:v>
                </c:pt>
                <c:pt idx="13">
                  <c:v>-0.49060100000497187</c:v>
                </c:pt>
                <c:pt idx="14">
                  <c:v>-0.49040100000274833</c:v>
                </c:pt>
                <c:pt idx="15">
                  <c:v>-0.49010100000305101</c:v>
                </c:pt>
                <c:pt idx="16">
                  <c:v>0.10860699999466306</c:v>
                </c:pt>
                <c:pt idx="17">
                  <c:v>0.10930699999153148</c:v>
                </c:pt>
                <c:pt idx="18">
                  <c:v>0.11060699999507051</c:v>
                </c:pt>
                <c:pt idx="19">
                  <c:v>0.21731499999441439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86-490E-8FAC-354911E9B96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86-490E-8FAC-354911E9B96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86-490E-8FAC-354911E9B96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86-490E-8FAC-354911E9B96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86-490E-8FAC-354911E9B96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86-490E-8FAC-354911E9B96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6467</c:v>
                </c:pt>
                <c:pt idx="2">
                  <c:v>6467</c:v>
                </c:pt>
                <c:pt idx="3">
                  <c:v>6467</c:v>
                </c:pt>
                <c:pt idx="4">
                  <c:v>6574</c:v>
                </c:pt>
                <c:pt idx="5">
                  <c:v>6574</c:v>
                </c:pt>
                <c:pt idx="6">
                  <c:v>6574</c:v>
                </c:pt>
                <c:pt idx="7">
                  <c:v>6698.5</c:v>
                </c:pt>
                <c:pt idx="8">
                  <c:v>6698.5</c:v>
                </c:pt>
                <c:pt idx="9">
                  <c:v>6698.5</c:v>
                </c:pt>
                <c:pt idx="10">
                  <c:v>6708</c:v>
                </c:pt>
                <c:pt idx="11">
                  <c:v>6708</c:v>
                </c:pt>
                <c:pt idx="12">
                  <c:v>6708</c:v>
                </c:pt>
                <c:pt idx="13">
                  <c:v>6708.5</c:v>
                </c:pt>
                <c:pt idx="14">
                  <c:v>6708.5</c:v>
                </c:pt>
                <c:pt idx="15">
                  <c:v>6708.5</c:v>
                </c:pt>
                <c:pt idx="16">
                  <c:v>6790.5</c:v>
                </c:pt>
                <c:pt idx="17">
                  <c:v>6790.5</c:v>
                </c:pt>
                <c:pt idx="18">
                  <c:v>6790.5</c:v>
                </c:pt>
                <c:pt idx="19">
                  <c:v>9872.5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-0.99310516444787489</c:v>
                </c:pt>
                <c:pt idx="1">
                  <c:v>-0.22884697209053839</c:v>
                </c:pt>
                <c:pt idx="2">
                  <c:v>-0.22884697209053839</c:v>
                </c:pt>
                <c:pt idx="3">
                  <c:v>-0.22884697209053839</c:v>
                </c:pt>
                <c:pt idx="4">
                  <c:v>-0.21620190844708154</c:v>
                </c:pt>
                <c:pt idx="5">
                  <c:v>-0.21620190844708154</c:v>
                </c:pt>
                <c:pt idx="6">
                  <c:v>-0.21620190844708154</c:v>
                </c:pt>
                <c:pt idx="7">
                  <c:v>-0.20148872691801267</c:v>
                </c:pt>
                <c:pt idx="8">
                  <c:v>-0.20148872691801267</c:v>
                </c:pt>
                <c:pt idx="9">
                  <c:v>-0.20148872691801267</c:v>
                </c:pt>
                <c:pt idx="10">
                  <c:v>-0.20036603435153755</c:v>
                </c:pt>
                <c:pt idx="11">
                  <c:v>-0.20036603435153755</c:v>
                </c:pt>
                <c:pt idx="12">
                  <c:v>-0.20036603435153755</c:v>
                </c:pt>
                <c:pt idx="13">
                  <c:v>-0.20030694526909154</c:v>
                </c:pt>
                <c:pt idx="14">
                  <c:v>-0.20030694526909154</c:v>
                </c:pt>
                <c:pt idx="15">
                  <c:v>-0.20030694526909154</c:v>
                </c:pt>
                <c:pt idx="16">
                  <c:v>-0.19061633574793768</c:v>
                </c:pt>
                <c:pt idx="17">
                  <c:v>-0.19061633574793768</c:v>
                </c:pt>
                <c:pt idx="18">
                  <c:v>-0.19061633574793768</c:v>
                </c:pt>
                <c:pt idx="19">
                  <c:v>0.17360876844957451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86-490E-8FAC-354911E9B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41064"/>
        <c:axId val="1"/>
      </c:scatterChart>
      <c:valAx>
        <c:axId val="778941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941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190500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946B560-FA5F-9128-AFA5-C3C2C1C5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19050</xdr:rowOff>
    </xdr:from>
    <xdr:to>
      <xdr:col>27</xdr:col>
      <xdr:colOff>514350</xdr:colOff>
      <xdr:row>18</xdr:row>
      <xdr:rowOff>114300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FCF41D2-1E6D-266D-5C8B-10F88A12A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0CFD801-5640-09CB-82CF-B231C95E4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L20" sqref="L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50</v>
      </c>
    </row>
    <row r="2" spans="1:7" x14ac:dyDescent="0.2">
      <c r="A2" t="s">
        <v>25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24387.325000000001</v>
      </c>
      <c r="D4" s="9">
        <v>0.75535419999999998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24387.325000000001</v>
      </c>
    </row>
    <row r="8" spans="1:7" x14ac:dyDescent="0.2">
      <c r="A8" t="s">
        <v>3</v>
      </c>
      <c r="C8">
        <f>+D4</f>
        <v>0.75535419999999998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-0.68631742509420623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2.2741436193211929E-5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60331.797624305553</v>
      </c>
    </row>
    <row r="15" spans="1:7" x14ac:dyDescent="0.2">
      <c r="A15" s="14" t="s">
        <v>18</v>
      </c>
      <c r="B15" s="12"/>
      <c r="C15" s="15">
        <f ca="1">(C7+C11)+(C8+C12)*INT(MAX(F21:F3533))</f>
        <v>57099.747885352124</v>
      </c>
      <c r="D15" s="16" t="s">
        <v>39</v>
      </c>
      <c r="E15" s="17">
        <f ca="1">ROUND(2*(E14-$C$7)/$C$8,0)/2+E13</f>
        <v>47587</v>
      </c>
    </row>
    <row r="16" spans="1:7" x14ac:dyDescent="0.2">
      <c r="A16" s="18" t="s">
        <v>4</v>
      </c>
      <c r="B16" s="12"/>
      <c r="C16" s="19">
        <f ca="1">+C8+C12</f>
        <v>0.75537694143619316</v>
      </c>
      <c r="D16" s="16" t="s">
        <v>40</v>
      </c>
      <c r="E16" s="26">
        <f ca="1">ROUND(2*(E14-$C$15)/$C$16,0)/2+E13</f>
        <v>4279.5</v>
      </c>
    </row>
    <row r="17" spans="1:17" ht="13.5" thickBot="1" x14ac:dyDescent="0.25">
      <c r="A17" s="16" t="s">
        <v>31</v>
      </c>
      <c r="B17" s="12"/>
      <c r="C17" s="12">
        <f>COUNT(C21:C2191)</f>
        <v>20</v>
      </c>
      <c r="D17" s="16" t="s">
        <v>35</v>
      </c>
      <c r="E17" s="20">
        <f ca="1">+$C$15+$C$16*E16-15018.5-$C$9/24</f>
        <v>45314.279339561646</v>
      </c>
    </row>
    <row r="18" spans="1:17" ht="14.25" thickTop="1" thickBot="1" x14ac:dyDescent="0.25">
      <c r="A18" s="18" t="s">
        <v>5</v>
      </c>
      <c r="B18" s="12"/>
      <c r="C18" s="21">
        <f ca="1">+C15</f>
        <v>57099.747885352124</v>
      </c>
      <c r="D18" s="22">
        <f ca="1">+C16</f>
        <v>0.75537694143619316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30</v>
      </c>
      <c r="J20" s="7" t="s">
        <v>49</v>
      </c>
      <c r="K20" s="7" t="s">
        <v>51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24387.325000000001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-0.68631742509420623</v>
      </c>
      <c r="Q21" s="2">
        <f>+C21-15018.5</f>
        <v>9368.8250000000007</v>
      </c>
    </row>
    <row r="22" spans="1:17" x14ac:dyDescent="0.2">
      <c r="A22" s="30" t="s">
        <v>43</v>
      </c>
      <c r="B22" s="31" t="s">
        <v>44</v>
      </c>
      <c r="C22" s="30">
        <v>45815.563399999999</v>
      </c>
      <c r="D22" s="30" t="s">
        <v>45</v>
      </c>
      <c r="E22">
        <f t="shared" ref="E22:E39" si="0">+(C22-C$7)/C$8</f>
        <v>28368.463960351313</v>
      </c>
      <c r="F22">
        <f t="shared" ref="F22:F39" si="1">ROUND(2*E22,0)/2</f>
        <v>28368.5</v>
      </c>
      <c r="G22">
        <f t="shared" ref="G22:G39" si="2">+C22-(C$7+F22*C$8)</f>
        <v>-2.7222700002312195E-2</v>
      </c>
      <c r="I22">
        <f t="shared" ref="I22:I39" si="3">+G22</f>
        <v>-2.7222700002312195E-2</v>
      </c>
      <c r="O22">
        <f t="shared" ref="O22:O39" ca="1" si="4">+C$11+C$12*$F22</f>
        <v>-4.1176992447073624E-2</v>
      </c>
      <c r="Q22" s="2">
        <f t="shared" ref="Q22:Q39" si="5">+C22-15018.5</f>
        <v>30797.063399999999</v>
      </c>
    </row>
    <row r="23" spans="1:17" x14ac:dyDescent="0.2">
      <c r="A23" s="30" t="s">
        <v>43</v>
      </c>
      <c r="B23" s="31" t="s">
        <v>44</v>
      </c>
      <c r="C23" s="30">
        <v>45815.563900000001</v>
      </c>
      <c r="D23" s="30" t="s">
        <v>45</v>
      </c>
      <c r="E23">
        <f t="shared" si="0"/>
        <v>28368.464622292431</v>
      </c>
      <c r="F23">
        <f t="shared" si="1"/>
        <v>28368.5</v>
      </c>
      <c r="G23">
        <f t="shared" si="2"/>
        <v>-2.6722700000391342E-2</v>
      </c>
      <c r="I23">
        <f t="shared" si="3"/>
        <v>-2.6722700000391342E-2</v>
      </c>
      <c r="O23">
        <f t="shared" ca="1" si="4"/>
        <v>-4.1176992447073624E-2</v>
      </c>
      <c r="Q23" s="2">
        <f t="shared" si="5"/>
        <v>30797.063900000001</v>
      </c>
    </row>
    <row r="24" spans="1:17" x14ac:dyDescent="0.2">
      <c r="A24" s="30" t="s">
        <v>43</v>
      </c>
      <c r="B24" s="31" t="s">
        <v>44</v>
      </c>
      <c r="C24" s="30">
        <v>45815.5648</v>
      </c>
      <c r="D24" s="30" t="s">
        <v>45</v>
      </c>
      <c r="E24">
        <f t="shared" si="0"/>
        <v>28368.465813786432</v>
      </c>
      <c r="F24">
        <f t="shared" si="1"/>
        <v>28368.5</v>
      </c>
      <c r="G24">
        <f t="shared" si="2"/>
        <v>-2.5822700001299381E-2</v>
      </c>
      <c r="I24">
        <f t="shared" si="3"/>
        <v>-2.5822700001299381E-2</v>
      </c>
      <c r="O24">
        <f t="shared" ca="1" si="4"/>
        <v>-4.1176992447073624E-2</v>
      </c>
      <c r="Q24" s="2">
        <f t="shared" si="5"/>
        <v>30797.0648</v>
      </c>
    </row>
    <row r="25" spans="1:17" x14ac:dyDescent="0.2">
      <c r="A25" s="30" t="s">
        <v>43</v>
      </c>
      <c r="B25" s="31" t="s">
        <v>44</v>
      </c>
      <c r="C25" s="30">
        <v>46170.581400000003</v>
      </c>
      <c r="D25" s="30" t="s">
        <v>45</v>
      </c>
      <c r="E25">
        <f t="shared" si="0"/>
        <v>28838.465980595596</v>
      </c>
      <c r="F25">
        <f t="shared" si="1"/>
        <v>28838.5</v>
      </c>
      <c r="G25">
        <f t="shared" si="2"/>
        <v>-2.5696699995023664E-2</v>
      </c>
      <c r="I25">
        <f t="shared" si="3"/>
        <v>-2.5696699995023664E-2</v>
      </c>
      <c r="O25">
        <f t="shared" ca="1" si="4"/>
        <v>-3.0488517436264018E-2</v>
      </c>
      <c r="Q25" s="2">
        <f t="shared" si="5"/>
        <v>31152.081400000003</v>
      </c>
    </row>
    <row r="26" spans="1:17" x14ac:dyDescent="0.2">
      <c r="A26" s="30" t="s">
        <v>43</v>
      </c>
      <c r="B26" s="31" t="s">
        <v>44</v>
      </c>
      <c r="C26" s="30">
        <v>46170.5815</v>
      </c>
      <c r="D26" s="30" t="s">
        <v>45</v>
      </c>
      <c r="E26">
        <f t="shared" si="0"/>
        <v>28838.466112983817</v>
      </c>
      <c r="F26">
        <f t="shared" si="1"/>
        <v>28838.5</v>
      </c>
      <c r="G26">
        <f t="shared" si="2"/>
        <v>-2.5596699997549877E-2</v>
      </c>
      <c r="I26">
        <f t="shared" si="3"/>
        <v>-2.5596699997549877E-2</v>
      </c>
      <c r="O26">
        <f t="shared" ca="1" si="4"/>
        <v>-3.0488517436264018E-2</v>
      </c>
      <c r="Q26" s="2">
        <f t="shared" si="5"/>
        <v>31152.0815</v>
      </c>
    </row>
    <row r="27" spans="1:17" x14ac:dyDescent="0.2">
      <c r="A27" s="30" t="s">
        <v>43</v>
      </c>
      <c r="B27" s="31" t="s">
        <v>44</v>
      </c>
      <c r="C27" s="30">
        <v>46170.582000000002</v>
      </c>
      <c r="D27" s="30" t="s">
        <v>45</v>
      </c>
      <c r="E27">
        <f t="shared" si="0"/>
        <v>28838.466774924931</v>
      </c>
      <c r="F27">
        <f t="shared" si="1"/>
        <v>28838.5</v>
      </c>
      <c r="G27">
        <f t="shared" si="2"/>
        <v>-2.5096699995629024E-2</v>
      </c>
      <c r="I27">
        <f t="shared" si="3"/>
        <v>-2.5096699995629024E-2</v>
      </c>
      <c r="O27">
        <f t="shared" ca="1" si="4"/>
        <v>-3.0488517436264018E-2</v>
      </c>
      <c r="Q27" s="2">
        <f t="shared" si="5"/>
        <v>31152.082000000002</v>
      </c>
    </row>
    <row r="28" spans="1:17" x14ac:dyDescent="0.2">
      <c r="A28" s="30" t="s">
        <v>43</v>
      </c>
      <c r="B28" s="31" t="s">
        <v>46</v>
      </c>
      <c r="C28" s="30">
        <v>46582.631200000003</v>
      </c>
      <c r="D28" s="30" t="s">
        <v>45</v>
      </c>
      <c r="E28">
        <f t="shared" si="0"/>
        <v>29383.971387198224</v>
      </c>
      <c r="F28">
        <f t="shared" si="1"/>
        <v>29384</v>
      </c>
      <c r="G28">
        <f t="shared" si="2"/>
        <v>-2.1612799995637033E-2</v>
      </c>
      <c r="I28">
        <f t="shared" si="3"/>
        <v>-2.1612799995637033E-2</v>
      </c>
      <c r="O28">
        <f t="shared" ca="1" si="4"/>
        <v>-1.8083063992866855E-2</v>
      </c>
      <c r="Q28" s="2">
        <f t="shared" si="5"/>
        <v>31564.131200000003</v>
      </c>
    </row>
    <row r="29" spans="1:17" x14ac:dyDescent="0.2">
      <c r="A29" s="30" t="s">
        <v>43</v>
      </c>
      <c r="B29" s="31" t="s">
        <v>46</v>
      </c>
      <c r="C29" s="30">
        <v>46582.631300000001</v>
      </c>
      <c r="D29" s="30" t="s">
        <v>45</v>
      </c>
      <c r="E29">
        <f t="shared" si="0"/>
        <v>29383.971519586441</v>
      </c>
      <c r="F29">
        <f t="shared" si="1"/>
        <v>29384</v>
      </c>
      <c r="G29">
        <f t="shared" si="2"/>
        <v>-2.1512799998163246E-2</v>
      </c>
      <c r="I29">
        <f t="shared" si="3"/>
        <v>-2.1512799998163246E-2</v>
      </c>
      <c r="O29">
        <f t="shared" ca="1" si="4"/>
        <v>-1.8083063992866855E-2</v>
      </c>
      <c r="Q29" s="2">
        <f t="shared" si="5"/>
        <v>31564.131300000001</v>
      </c>
    </row>
    <row r="30" spans="1:17" x14ac:dyDescent="0.2">
      <c r="A30" s="30" t="s">
        <v>43</v>
      </c>
      <c r="B30" s="31" t="s">
        <v>46</v>
      </c>
      <c r="C30" s="30">
        <v>46582.6319</v>
      </c>
      <c r="D30" s="30" t="s">
        <v>45</v>
      </c>
      <c r="E30">
        <f t="shared" si="0"/>
        <v>29383.972313915776</v>
      </c>
      <c r="F30">
        <f t="shared" si="1"/>
        <v>29384</v>
      </c>
      <c r="G30">
        <f t="shared" si="2"/>
        <v>-2.0912799998768605E-2</v>
      </c>
      <c r="I30">
        <f t="shared" si="3"/>
        <v>-2.0912799998768605E-2</v>
      </c>
      <c r="O30">
        <f t="shared" ca="1" si="4"/>
        <v>-1.8083063992866855E-2</v>
      </c>
      <c r="Q30" s="2">
        <f t="shared" si="5"/>
        <v>31564.1319</v>
      </c>
    </row>
    <row r="31" spans="1:17" x14ac:dyDescent="0.2">
      <c r="A31" s="30" t="s">
        <v>43</v>
      </c>
      <c r="B31" s="31" t="s">
        <v>46</v>
      </c>
      <c r="C31" s="30">
        <v>46613.600200000001</v>
      </c>
      <c r="D31" s="30" t="s">
        <v>45</v>
      </c>
      <c r="E31">
        <f t="shared" si="0"/>
        <v>29424.970695866919</v>
      </c>
      <c r="F31">
        <f t="shared" si="1"/>
        <v>29425</v>
      </c>
      <c r="G31">
        <f t="shared" si="2"/>
        <v>-2.2134999999252614E-2</v>
      </c>
      <c r="I31">
        <f t="shared" si="3"/>
        <v>-2.2134999999252614E-2</v>
      </c>
      <c r="O31">
        <f t="shared" ca="1" si="4"/>
        <v>-1.7150665108945251E-2</v>
      </c>
      <c r="Q31" s="2">
        <f t="shared" si="5"/>
        <v>31595.100200000001</v>
      </c>
    </row>
    <row r="32" spans="1:17" x14ac:dyDescent="0.2">
      <c r="A32" s="30" t="s">
        <v>43</v>
      </c>
      <c r="B32" s="31" t="s">
        <v>46</v>
      </c>
      <c r="C32" s="30">
        <v>46613.601699999999</v>
      </c>
      <c r="D32" s="30" t="s">
        <v>45</v>
      </c>
      <c r="E32">
        <f t="shared" si="0"/>
        <v>29424.972681690258</v>
      </c>
      <c r="F32">
        <f t="shared" si="1"/>
        <v>29425</v>
      </c>
      <c r="G32">
        <f t="shared" si="2"/>
        <v>-2.0635000000766013E-2</v>
      </c>
      <c r="I32">
        <f t="shared" si="3"/>
        <v>-2.0635000000766013E-2</v>
      </c>
      <c r="O32">
        <f t="shared" ca="1" si="4"/>
        <v>-1.7150665108945251E-2</v>
      </c>
      <c r="Q32" s="2">
        <f t="shared" si="5"/>
        <v>31595.101699999999</v>
      </c>
    </row>
    <row r="33" spans="1:17" x14ac:dyDescent="0.2">
      <c r="A33" s="30" t="s">
        <v>43</v>
      </c>
      <c r="B33" s="31" t="s">
        <v>46</v>
      </c>
      <c r="C33" s="30">
        <v>46613.601900000001</v>
      </c>
      <c r="D33" s="30" t="s">
        <v>45</v>
      </c>
      <c r="E33">
        <f t="shared" si="0"/>
        <v>29424.972946466707</v>
      </c>
      <c r="F33">
        <f t="shared" si="1"/>
        <v>29425</v>
      </c>
      <c r="G33">
        <f t="shared" si="2"/>
        <v>-2.043499999854248E-2</v>
      </c>
      <c r="I33">
        <f t="shared" si="3"/>
        <v>-2.043499999854248E-2</v>
      </c>
      <c r="O33">
        <f t="shared" ca="1" si="4"/>
        <v>-1.7150665108945251E-2</v>
      </c>
      <c r="Q33" s="2">
        <f t="shared" si="5"/>
        <v>31595.101900000001</v>
      </c>
    </row>
    <row r="34" spans="1:17" x14ac:dyDescent="0.2">
      <c r="A34" s="30" t="s">
        <v>43</v>
      </c>
      <c r="B34" s="31" t="s">
        <v>44</v>
      </c>
      <c r="C34" s="30">
        <v>46615.489399999999</v>
      </c>
      <c r="D34" s="30" t="s">
        <v>45</v>
      </c>
      <c r="E34">
        <f t="shared" si="0"/>
        <v>29427.471774168989</v>
      </c>
      <c r="F34">
        <f t="shared" si="1"/>
        <v>29427.5</v>
      </c>
      <c r="G34">
        <f t="shared" si="2"/>
        <v>-2.1320499996363651E-2</v>
      </c>
      <c r="I34">
        <f t="shared" si="3"/>
        <v>-2.1320499996363651E-2</v>
      </c>
      <c r="O34">
        <f t="shared" ca="1" si="4"/>
        <v>-1.7093811518462232E-2</v>
      </c>
      <c r="Q34" s="2">
        <f t="shared" si="5"/>
        <v>31596.989399999999</v>
      </c>
    </row>
    <row r="35" spans="1:17" x14ac:dyDescent="0.2">
      <c r="A35" s="30" t="s">
        <v>43</v>
      </c>
      <c r="B35" s="31" t="s">
        <v>44</v>
      </c>
      <c r="C35" s="30">
        <v>46615.489600000001</v>
      </c>
      <c r="D35" s="30" t="s">
        <v>45</v>
      </c>
      <c r="E35">
        <f t="shared" si="0"/>
        <v>29427.472038945438</v>
      </c>
      <c r="F35">
        <f t="shared" si="1"/>
        <v>29427.5</v>
      </c>
      <c r="G35">
        <f t="shared" si="2"/>
        <v>-2.1120499994140118E-2</v>
      </c>
      <c r="I35">
        <f t="shared" si="3"/>
        <v>-2.1120499994140118E-2</v>
      </c>
      <c r="O35">
        <f t="shared" ca="1" si="4"/>
        <v>-1.7093811518462232E-2</v>
      </c>
      <c r="Q35" s="2">
        <f t="shared" si="5"/>
        <v>31596.989600000001</v>
      </c>
    </row>
    <row r="36" spans="1:17" x14ac:dyDescent="0.2">
      <c r="A36" s="30" t="s">
        <v>43</v>
      </c>
      <c r="B36" s="31" t="s">
        <v>44</v>
      </c>
      <c r="C36" s="30">
        <v>46615.4899</v>
      </c>
      <c r="D36" s="30" t="s">
        <v>45</v>
      </c>
      <c r="E36">
        <f t="shared" si="0"/>
        <v>29427.472436110107</v>
      </c>
      <c r="F36">
        <f t="shared" si="1"/>
        <v>29427.5</v>
      </c>
      <c r="G36">
        <f t="shared" si="2"/>
        <v>-2.0820499994442798E-2</v>
      </c>
      <c r="I36">
        <f t="shared" si="3"/>
        <v>-2.0820499994442798E-2</v>
      </c>
      <c r="O36">
        <f t="shared" ca="1" si="4"/>
        <v>-1.7093811518462232E-2</v>
      </c>
      <c r="Q36" s="2">
        <f t="shared" si="5"/>
        <v>31596.9899</v>
      </c>
    </row>
    <row r="37" spans="1:17" x14ac:dyDescent="0.2">
      <c r="A37" s="30" t="s">
        <v>43</v>
      </c>
      <c r="B37" s="31" t="s">
        <v>46</v>
      </c>
      <c r="C37" s="30">
        <v>46887.7961</v>
      </c>
      <c r="D37" s="30" t="s">
        <v>45</v>
      </c>
      <c r="E37">
        <f t="shared" si="0"/>
        <v>29787.973774422648</v>
      </c>
      <c r="F37">
        <f t="shared" si="1"/>
        <v>29788</v>
      </c>
      <c r="G37">
        <f t="shared" si="2"/>
        <v>-1.9809600002190564E-2</v>
      </c>
      <c r="I37">
        <f t="shared" si="3"/>
        <v>-1.9809600002190564E-2</v>
      </c>
      <c r="O37">
        <f t="shared" ca="1" si="4"/>
        <v>-8.895523770809266E-3</v>
      </c>
      <c r="Q37" s="2">
        <f t="shared" si="5"/>
        <v>31869.2961</v>
      </c>
    </row>
    <row r="38" spans="1:17" x14ac:dyDescent="0.2">
      <c r="A38" s="30" t="s">
        <v>43</v>
      </c>
      <c r="B38" s="31" t="s">
        <v>46</v>
      </c>
      <c r="C38" s="30">
        <v>46887.796799999996</v>
      </c>
      <c r="D38" s="30" t="s">
        <v>45</v>
      </c>
      <c r="E38">
        <f t="shared" si="0"/>
        <v>29787.974701140203</v>
      </c>
      <c r="F38">
        <f t="shared" si="1"/>
        <v>29788</v>
      </c>
      <c r="G38">
        <f t="shared" si="2"/>
        <v>-1.9109600005322136E-2</v>
      </c>
      <c r="I38">
        <f t="shared" si="3"/>
        <v>-1.9109600005322136E-2</v>
      </c>
      <c r="O38">
        <f t="shared" ca="1" si="4"/>
        <v>-8.895523770809266E-3</v>
      </c>
      <c r="Q38" s="2">
        <f t="shared" si="5"/>
        <v>31869.296799999996</v>
      </c>
    </row>
    <row r="39" spans="1:17" x14ac:dyDescent="0.2">
      <c r="A39" s="30" t="s">
        <v>43</v>
      </c>
      <c r="B39" s="31" t="s">
        <v>46</v>
      </c>
      <c r="C39" s="30">
        <v>46887.7981</v>
      </c>
      <c r="D39" s="30" t="s">
        <v>45</v>
      </c>
      <c r="E39">
        <f t="shared" si="0"/>
        <v>29787.976422187101</v>
      </c>
      <c r="F39">
        <f t="shared" si="1"/>
        <v>29788</v>
      </c>
      <c r="G39">
        <f t="shared" si="2"/>
        <v>-1.780960000178311E-2</v>
      </c>
      <c r="I39">
        <f t="shared" si="3"/>
        <v>-1.780960000178311E-2</v>
      </c>
      <c r="O39">
        <f t="shared" ca="1" si="4"/>
        <v>-8.895523770809266E-3</v>
      </c>
      <c r="Q39" s="2">
        <f t="shared" si="5"/>
        <v>31869.2981</v>
      </c>
    </row>
    <row r="40" spans="1:17" ht="15" x14ac:dyDescent="0.2">
      <c r="A40" s="30" t="s">
        <v>48</v>
      </c>
      <c r="C40" s="32">
        <v>57100.130299999997</v>
      </c>
      <c r="D40" s="33">
        <v>2.9999999999999997E-4</v>
      </c>
      <c r="E40">
        <f>+(C40-C$7)/C$8</f>
        <v>43307.901511635202</v>
      </c>
      <c r="F40">
        <f>ROUND(2*E40,0)/2-0.5</f>
        <v>43307.5</v>
      </c>
      <c r="G40">
        <f>+C40-(C$7+F40*C$8)</f>
        <v>0.30328349999763304</v>
      </c>
      <c r="J40">
        <f>+G40</f>
        <v>0.30328349999763304</v>
      </c>
      <c r="O40">
        <f ca="1">+C$11+C$12*$F40</f>
        <v>0.29855732284331937</v>
      </c>
      <c r="Q40" s="2">
        <f>+C40-15018.5</f>
        <v>42081.630299999997</v>
      </c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24387.325000000001</v>
      </c>
      <c r="D4" s="9">
        <v>3.3135059999999998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24387.325000000001</v>
      </c>
    </row>
    <row r="8" spans="1:7" x14ac:dyDescent="0.2">
      <c r="A8" t="s">
        <v>3</v>
      </c>
      <c r="C8">
        <f>+D4</f>
        <v>3.3135059999999998</v>
      </c>
    </row>
    <row r="9" spans="1:7" x14ac:dyDescent="0.2">
      <c r="A9" s="11" t="s">
        <v>32</v>
      </c>
      <c r="B9" s="12"/>
      <c r="C9" s="13">
        <v>8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-0.99310516444787489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1.1817816489211946E-4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60332.526790972224</v>
      </c>
    </row>
    <row r="15" spans="1:7" x14ac:dyDescent="0.2">
      <c r="A15" s="14" t="s">
        <v>18</v>
      </c>
      <c r="B15" s="12"/>
      <c r="C15" s="15">
        <f ca="1">(C7+C11)+(C8+C12)*INT(MAX(F21:F3533))</f>
        <v>57098.42978167937</v>
      </c>
      <c r="D15" s="16" t="s">
        <v>39</v>
      </c>
      <c r="E15" s="17">
        <f ca="1">ROUND(2*(E14-$C$7)/$C$8,0)/2+E13</f>
        <v>10849</v>
      </c>
    </row>
    <row r="16" spans="1:7" x14ac:dyDescent="0.2">
      <c r="A16" s="18" t="s">
        <v>4</v>
      </c>
      <c r="B16" s="12"/>
      <c r="C16" s="19">
        <f ca="1">+C8+C12</f>
        <v>3.3136241781648921</v>
      </c>
      <c r="D16" s="16" t="s">
        <v>40</v>
      </c>
      <c r="E16" s="26">
        <f ca="1">ROUND(2*(E14-$C$15)/$C$16,0)/2+E13</f>
        <v>977</v>
      </c>
    </row>
    <row r="17" spans="1:17" ht="13.5" thickBot="1" x14ac:dyDescent="0.25">
      <c r="A17" s="16" t="s">
        <v>31</v>
      </c>
      <c r="B17" s="12"/>
      <c r="C17" s="12">
        <f>COUNT(C21:C2191)</f>
        <v>20</v>
      </c>
      <c r="D17" s="16" t="s">
        <v>35</v>
      </c>
      <c r="E17" s="20">
        <f ca="1">+$C$15+$C$16*E16-15018.5-$C$9/24</f>
        <v>45317.007270413131</v>
      </c>
    </row>
    <row r="18" spans="1:17" ht="14.25" thickTop="1" thickBot="1" x14ac:dyDescent="0.25">
      <c r="A18" s="18" t="s">
        <v>5</v>
      </c>
      <c r="B18" s="12"/>
      <c r="C18" s="21">
        <f ca="1">+C15</f>
        <v>57098.42978167937</v>
      </c>
      <c r="D18" s="22">
        <f ca="1">+C16</f>
        <v>3.3136241781648921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24387.325000000001</v>
      </c>
      <c r="D21" s="10" t="s">
        <v>14</v>
      </c>
      <c r="E21">
        <f t="shared" ref="E21:E39" si="0">+(C21-C$7)/C$8</f>
        <v>0</v>
      </c>
      <c r="F21">
        <f t="shared" ref="F21:F39" si="1">ROUND(2*E21,0)/2</f>
        <v>0</v>
      </c>
      <c r="G21">
        <f t="shared" ref="G21:G39" si="2">+C21-(C$7+F21*C$8)</f>
        <v>0</v>
      </c>
      <c r="H21">
        <f>+G21</f>
        <v>0</v>
      </c>
      <c r="O21">
        <f t="shared" ref="O21:O39" ca="1" si="3">+C$11+C$12*$F21</f>
        <v>-0.99310516444787489</v>
      </c>
      <c r="Q21" s="2">
        <f t="shared" ref="Q21:Q39" si="4">+C21-15018.5</f>
        <v>9368.8250000000007</v>
      </c>
    </row>
    <row r="22" spans="1:17" x14ac:dyDescent="0.2">
      <c r="A22" s="30" t="s">
        <v>43</v>
      </c>
      <c r="B22" s="31" t="s">
        <v>44</v>
      </c>
      <c r="C22" s="30">
        <v>45815.563399999999</v>
      </c>
      <c r="D22" s="30" t="s">
        <v>45</v>
      </c>
      <c r="E22">
        <f t="shared" si="0"/>
        <v>6466.9381615726661</v>
      </c>
      <c r="F22">
        <f t="shared" si="1"/>
        <v>6467</v>
      </c>
      <c r="G22">
        <f t="shared" si="2"/>
        <v>-0.20490199999767356</v>
      </c>
      <c r="I22">
        <f t="shared" ref="I22:I39" si="5">+G22</f>
        <v>-0.20490199999767356</v>
      </c>
      <c r="O22">
        <f t="shared" ca="1" si="3"/>
        <v>-0.22884697209053839</v>
      </c>
      <c r="Q22" s="2">
        <f t="shared" si="4"/>
        <v>30797.063399999999</v>
      </c>
    </row>
    <row r="23" spans="1:17" x14ac:dyDescent="0.2">
      <c r="A23" s="30" t="s">
        <v>43</v>
      </c>
      <c r="B23" s="31" t="s">
        <v>44</v>
      </c>
      <c r="C23" s="30">
        <v>45815.563900000001</v>
      </c>
      <c r="D23" s="30" t="s">
        <v>45</v>
      </c>
      <c r="E23">
        <f t="shared" si="0"/>
        <v>6466.9383124702363</v>
      </c>
      <c r="F23">
        <f t="shared" si="1"/>
        <v>6467</v>
      </c>
      <c r="G23">
        <f t="shared" si="2"/>
        <v>-0.2044019999957527</v>
      </c>
      <c r="I23">
        <f t="shared" si="5"/>
        <v>-0.2044019999957527</v>
      </c>
      <c r="O23">
        <f t="shared" ca="1" si="3"/>
        <v>-0.22884697209053839</v>
      </c>
      <c r="Q23" s="2">
        <f t="shared" si="4"/>
        <v>30797.063900000001</v>
      </c>
    </row>
    <row r="24" spans="1:17" x14ac:dyDescent="0.2">
      <c r="A24" s="30" t="s">
        <v>43</v>
      </c>
      <c r="B24" s="31" t="s">
        <v>44</v>
      </c>
      <c r="C24" s="30">
        <v>45815.5648</v>
      </c>
      <c r="D24" s="30" t="s">
        <v>45</v>
      </c>
      <c r="E24">
        <f t="shared" si="0"/>
        <v>6466.9385840858595</v>
      </c>
      <c r="F24">
        <f t="shared" si="1"/>
        <v>6467</v>
      </c>
      <c r="G24">
        <f t="shared" si="2"/>
        <v>-0.20350199999666074</v>
      </c>
      <c r="I24">
        <f t="shared" si="5"/>
        <v>-0.20350199999666074</v>
      </c>
      <c r="O24">
        <f t="shared" ca="1" si="3"/>
        <v>-0.22884697209053839</v>
      </c>
      <c r="Q24" s="2">
        <f t="shared" si="4"/>
        <v>30797.0648</v>
      </c>
    </row>
    <row r="25" spans="1:17" x14ac:dyDescent="0.2">
      <c r="A25" s="30" t="s">
        <v>43</v>
      </c>
      <c r="B25" s="31" t="s">
        <v>44</v>
      </c>
      <c r="C25" s="30">
        <v>46170.581400000003</v>
      </c>
      <c r="D25" s="30" t="s">
        <v>45</v>
      </c>
      <c r="E25">
        <f t="shared" si="0"/>
        <v>6574.0808678179555</v>
      </c>
      <c r="F25">
        <f t="shared" si="1"/>
        <v>6574</v>
      </c>
      <c r="G25">
        <f t="shared" si="2"/>
        <v>0.26795600000332342</v>
      </c>
      <c r="I25">
        <f t="shared" si="5"/>
        <v>0.26795600000332342</v>
      </c>
      <c r="O25">
        <f t="shared" ca="1" si="3"/>
        <v>-0.21620190844708154</v>
      </c>
      <c r="Q25" s="2">
        <f t="shared" si="4"/>
        <v>31152.081400000003</v>
      </c>
    </row>
    <row r="26" spans="1:17" x14ac:dyDescent="0.2">
      <c r="A26" s="30" t="s">
        <v>43</v>
      </c>
      <c r="B26" s="31" t="s">
        <v>44</v>
      </c>
      <c r="C26" s="30">
        <v>46170.5815</v>
      </c>
      <c r="D26" s="30" t="s">
        <v>45</v>
      </c>
      <c r="E26">
        <f t="shared" si="0"/>
        <v>6574.080897997469</v>
      </c>
      <c r="F26">
        <f t="shared" si="1"/>
        <v>6574</v>
      </c>
      <c r="G26">
        <f t="shared" si="2"/>
        <v>0.26805600000079721</v>
      </c>
      <c r="I26">
        <f t="shared" si="5"/>
        <v>0.26805600000079721</v>
      </c>
      <c r="O26">
        <f t="shared" ca="1" si="3"/>
        <v>-0.21620190844708154</v>
      </c>
      <c r="Q26" s="2">
        <f t="shared" si="4"/>
        <v>31152.0815</v>
      </c>
    </row>
    <row r="27" spans="1:17" x14ac:dyDescent="0.2">
      <c r="A27" s="30" t="s">
        <v>43</v>
      </c>
      <c r="B27" s="31" t="s">
        <v>44</v>
      </c>
      <c r="C27" s="30">
        <v>46170.582000000002</v>
      </c>
      <c r="D27" s="30" t="s">
        <v>45</v>
      </c>
      <c r="E27">
        <f t="shared" si="0"/>
        <v>6574.0810488950383</v>
      </c>
      <c r="F27">
        <f t="shared" si="1"/>
        <v>6574</v>
      </c>
      <c r="G27">
        <f t="shared" si="2"/>
        <v>0.26855600000271806</v>
      </c>
      <c r="I27">
        <f t="shared" si="5"/>
        <v>0.26855600000271806</v>
      </c>
      <c r="O27">
        <f t="shared" ca="1" si="3"/>
        <v>-0.21620190844708154</v>
      </c>
      <c r="Q27" s="2">
        <f t="shared" si="4"/>
        <v>31152.082000000002</v>
      </c>
    </row>
    <row r="28" spans="1:17" x14ac:dyDescent="0.2">
      <c r="A28" s="30" t="s">
        <v>43</v>
      </c>
      <c r="B28" s="31" t="s">
        <v>46</v>
      </c>
      <c r="C28" s="30">
        <v>46582.631200000003</v>
      </c>
      <c r="D28" s="30" t="s">
        <v>45</v>
      </c>
      <c r="E28">
        <f t="shared" si="0"/>
        <v>6698.4354940054445</v>
      </c>
      <c r="F28">
        <f t="shared" si="1"/>
        <v>6698.5</v>
      </c>
      <c r="G28">
        <f t="shared" si="2"/>
        <v>-0.21374099999957252</v>
      </c>
      <c r="I28">
        <f t="shared" si="5"/>
        <v>-0.21374099999957252</v>
      </c>
      <c r="O28">
        <f t="shared" ca="1" si="3"/>
        <v>-0.20148872691801267</v>
      </c>
      <c r="Q28" s="2">
        <f t="shared" si="4"/>
        <v>31564.131200000003</v>
      </c>
    </row>
    <row r="29" spans="1:17" x14ac:dyDescent="0.2">
      <c r="A29" s="30" t="s">
        <v>43</v>
      </c>
      <c r="B29" s="31" t="s">
        <v>46</v>
      </c>
      <c r="C29" s="30">
        <v>46582.631300000001</v>
      </c>
      <c r="D29" s="30" t="s">
        <v>45</v>
      </c>
      <c r="E29">
        <f t="shared" si="0"/>
        <v>6698.4355241849571</v>
      </c>
      <c r="F29">
        <f t="shared" si="1"/>
        <v>6698.5</v>
      </c>
      <c r="G29">
        <f t="shared" si="2"/>
        <v>-0.21364100000209874</v>
      </c>
      <c r="I29">
        <f t="shared" si="5"/>
        <v>-0.21364100000209874</v>
      </c>
      <c r="O29">
        <f t="shared" ca="1" si="3"/>
        <v>-0.20148872691801267</v>
      </c>
      <c r="Q29" s="2">
        <f t="shared" si="4"/>
        <v>31564.131300000001</v>
      </c>
    </row>
    <row r="30" spans="1:17" x14ac:dyDescent="0.2">
      <c r="A30" s="30" t="s">
        <v>43</v>
      </c>
      <c r="B30" s="31" t="s">
        <v>46</v>
      </c>
      <c r="C30" s="30">
        <v>46582.6319</v>
      </c>
      <c r="D30" s="30" t="s">
        <v>45</v>
      </c>
      <c r="E30">
        <f t="shared" si="0"/>
        <v>6698.4357052620398</v>
      </c>
      <c r="F30">
        <f t="shared" si="1"/>
        <v>6698.5</v>
      </c>
      <c r="G30">
        <f t="shared" si="2"/>
        <v>-0.2130410000027041</v>
      </c>
      <c r="I30">
        <f t="shared" si="5"/>
        <v>-0.2130410000027041</v>
      </c>
      <c r="O30">
        <f t="shared" ca="1" si="3"/>
        <v>-0.20148872691801267</v>
      </c>
      <c r="Q30" s="2">
        <f t="shared" si="4"/>
        <v>31564.1319</v>
      </c>
    </row>
    <row r="31" spans="1:17" x14ac:dyDescent="0.2">
      <c r="A31" s="30" t="s">
        <v>43</v>
      </c>
      <c r="B31" s="31" t="s">
        <v>46</v>
      </c>
      <c r="C31" s="30">
        <v>46613.600200000001</v>
      </c>
      <c r="D31" s="30" t="s">
        <v>45</v>
      </c>
      <c r="E31">
        <f t="shared" si="0"/>
        <v>6707.7817876291765</v>
      </c>
      <c r="F31">
        <f t="shared" si="1"/>
        <v>6708</v>
      </c>
      <c r="G31">
        <f t="shared" si="2"/>
        <v>-0.72304799999983516</v>
      </c>
      <c r="I31">
        <f t="shared" si="5"/>
        <v>-0.72304799999983516</v>
      </c>
      <c r="O31">
        <f t="shared" ca="1" si="3"/>
        <v>-0.20036603435153755</v>
      </c>
      <c r="Q31" s="2">
        <f t="shared" si="4"/>
        <v>31595.100200000001</v>
      </c>
    </row>
    <row r="32" spans="1:17" x14ac:dyDescent="0.2">
      <c r="A32" s="30" t="s">
        <v>43</v>
      </c>
      <c r="B32" s="31" t="s">
        <v>46</v>
      </c>
      <c r="C32" s="30">
        <v>46613.601699999999</v>
      </c>
      <c r="D32" s="30" t="s">
        <v>45</v>
      </c>
      <c r="E32">
        <f t="shared" si="0"/>
        <v>6707.7822403218825</v>
      </c>
      <c r="F32">
        <f t="shared" si="1"/>
        <v>6708</v>
      </c>
      <c r="G32">
        <f t="shared" si="2"/>
        <v>-0.72154800000134856</v>
      </c>
      <c r="I32">
        <f t="shared" si="5"/>
        <v>-0.72154800000134856</v>
      </c>
      <c r="O32">
        <f t="shared" ca="1" si="3"/>
        <v>-0.20036603435153755</v>
      </c>
      <c r="Q32" s="2">
        <f t="shared" si="4"/>
        <v>31595.101699999999</v>
      </c>
    </row>
    <row r="33" spans="1:17" x14ac:dyDescent="0.2">
      <c r="A33" s="30" t="s">
        <v>43</v>
      </c>
      <c r="B33" s="31" t="s">
        <v>46</v>
      </c>
      <c r="C33" s="30">
        <v>46613.601900000001</v>
      </c>
      <c r="D33" s="30" t="s">
        <v>45</v>
      </c>
      <c r="E33">
        <f t="shared" si="0"/>
        <v>6707.7823006809103</v>
      </c>
      <c r="F33">
        <f t="shared" si="1"/>
        <v>6708</v>
      </c>
      <c r="G33">
        <f t="shared" si="2"/>
        <v>-0.72134799999912502</v>
      </c>
      <c r="I33">
        <f t="shared" si="5"/>
        <v>-0.72134799999912502</v>
      </c>
      <c r="O33">
        <f t="shared" ca="1" si="3"/>
        <v>-0.20036603435153755</v>
      </c>
      <c r="Q33" s="2">
        <f t="shared" si="4"/>
        <v>31595.101900000001</v>
      </c>
    </row>
    <row r="34" spans="1:17" x14ac:dyDescent="0.2">
      <c r="A34" s="30" t="s">
        <v>43</v>
      </c>
      <c r="B34" s="31" t="s">
        <v>44</v>
      </c>
      <c r="C34" s="30">
        <v>46615.489399999999</v>
      </c>
      <c r="D34" s="30" t="s">
        <v>45</v>
      </c>
      <c r="E34">
        <f t="shared" si="0"/>
        <v>6708.3519390035808</v>
      </c>
      <c r="F34">
        <f t="shared" si="1"/>
        <v>6708.5</v>
      </c>
      <c r="G34">
        <f t="shared" si="2"/>
        <v>-0.49060100000497187</v>
      </c>
      <c r="I34">
        <f t="shared" si="5"/>
        <v>-0.49060100000497187</v>
      </c>
      <c r="O34">
        <f t="shared" ca="1" si="3"/>
        <v>-0.20030694526909154</v>
      </c>
      <c r="Q34" s="2">
        <f t="shared" si="4"/>
        <v>31596.989399999999</v>
      </c>
    </row>
    <row r="35" spans="1:17" x14ac:dyDescent="0.2">
      <c r="A35" s="30" t="s">
        <v>43</v>
      </c>
      <c r="B35" s="31" t="s">
        <v>44</v>
      </c>
      <c r="C35" s="30">
        <v>46615.489600000001</v>
      </c>
      <c r="D35" s="30" t="s">
        <v>45</v>
      </c>
      <c r="E35">
        <f t="shared" si="0"/>
        <v>6708.3519993626087</v>
      </c>
      <c r="F35">
        <f t="shared" si="1"/>
        <v>6708.5</v>
      </c>
      <c r="G35">
        <f t="shared" si="2"/>
        <v>-0.49040100000274833</v>
      </c>
      <c r="I35">
        <f t="shared" si="5"/>
        <v>-0.49040100000274833</v>
      </c>
      <c r="O35">
        <f t="shared" ca="1" si="3"/>
        <v>-0.20030694526909154</v>
      </c>
      <c r="Q35" s="2">
        <f t="shared" si="4"/>
        <v>31596.989600000001</v>
      </c>
    </row>
    <row r="36" spans="1:17" x14ac:dyDescent="0.2">
      <c r="A36" s="30" t="s">
        <v>43</v>
      </c>
      <c r="B36" s="31" t="s">
        <v>44</v>
      </c>
      <c r="C36" s="30">
        <v>46615.4899</v>
      </c>
      <c r="D36" s="30" t="s">
        <v>45</v>
      </c>
      <c r="E36">
        <f t="shared" si="0"/>
        <v>6708.3520899011501</v>
      </c>
      <c r="F36">
        <f t="shared" si="1"/>
        <v>6708.5</v>
      </c>
      <c r="G36">
        <f t="shared" si="2"/>
        <v>-0.49010100000305101</v>
      </c>
      <c r="I36">
        <f t="shared" si="5"/>
        <v>-0.49010100000305101</v>
      </c>
      <c r="O36">
        <f t="shared" ca="1" si="3"/>
        <v>-0.20030694526909154</v>
      </c>
      <c r="Q36" s="2">
        <f t="shared" si="4"/>
        <v>31596.9899</v>
      </c>
    </row>
    <row r="37" spans="1:17" x14ac:dyDescent="0.2">
      <c r="A37" s="30" t="s">
        <v>43</v>
      </c>
      <c r="B37" s="31" t="s">
        <v>46</v>
      </c>
      <c r="C37" s="30">
        <v>46887.7961</v>
      </c>
      <c r="D37" s="30" t="s">
        <v>45</v>
      </c>
      <c r="E37">
        <f t="shared" si="0"/>
        <v>6790.5327770645354</v>
      </c>
      <c r="F37">
        <f t="shared" si="1"/>
        <v>6790.5</v>
      </c>
      <c r="G37">
        <f t="shared" si="2"/>
        <v>0.10860699999466306</v>
      </c>
      <c r="I37">
        <f t="shared" si="5"/>
        <v>0.10860699999466306</v>
      </c>
      <c r="O37">
        <f t="shared" ca="1" si="3"/>
        <v>-0.19061633574793768</v>
      </c>
      <c r="Q37" s="2">
        <f t="shared" si="4"/>
        <v>31869.2961</v>
      </c>
    </row>
    <row r="38" spans="1:17" x14ac:dyDescent="0.2">
      <c r="A38" s="30" t="s">
        <v>43</v>
      </c>
      <c r="B38" s="31" t="s">
        <v>46</v>
      </c>
      <c r="C38" s="30">
        <v>46887.796799999996</v>
      </c>
      <c r="D38" s="30" t="s">
        <v>45</v>
      </c>
      <c r="E38">
        <f t="shared" si="0"/>
        <v>6790.5329883211307</v>
      </c>
      <c r="F38">
        <f t="shared" si="1"/>
        <v>6790.5</v>
      </c>
      <c r="G38">
        <f t="shared" si="2"/>
        <v>0.10930699999153148</v>
      </c>
      <c r="I38">
        <f t="shared" si="5"/>
        <v>0.10930699999153148</v>
      </c>
      <c r="O38">
        <f t="shared" ca="1" si="3"/>
        <v>-0.19061633574793768</v>
      </c>
      <c r="Q38" s="2">
        <f t="shared" si="4"/>
        <v>31869.296799999996</v>
      </c>
    </row>
    <row r="39" spans="1:17" x14ac:dyDescent="0.2">
      <c r="A39" s="30" t="s">
        <v>43</v>
      </c>
      <c r="B39" s="31" t="s">
        <v>46</v>
      </c>
      <c r="C39" s="30">
        <v>46887.7981</v>
      </c>
      <c r="D39" s="30" t="s">
        <v>45</v>
      </c>
      <c r="E39">
        <f t="shared" si="0"/>
        <v>6790.5333806548115</v>
      </c>
      <c r="F39">
        <f t="shared" si="1"/>
        <v>6790.5</v>
      </c>
      <c r="G39">
        <f t="shared" si="2"/>
        <v>0.11060699999507051</v>
      </c>
      <c r="I39">
        <f t="shared" si="5"/>
        <v>0.11060699999507051</v>
      </c>
      <c r="O39">
        <f t="shared" ca="1" si="3"/>
        <v>-0.19061633574793768</v>
      </c>
      <c r="Q39" s="2">
        <f t="shared" si="4"/>
        <v>31869.2981</v>
      </c>
    </row>
    <row r="40" spans="1:17" ht="15" x14ac:dyDescent="0.2">
      <c r="A40" s="30" t="s">
        <v>48</v>
      </c>
      <c r="C40" s="32">
        <v>57100.130299999997</v>
      </c>
      <c r="D40" s="33">
        <v>2.9999999999999997E-4</v>
      </c>
      <c r="E40">
        <f>+(C40-C$7)/C$8</f>
        <v>9872.5655846103782</v>
      </c>
      <c r="F40">
        <f>ROUND(2*E40,0)/2</f>
        <v>9872.5</v>
      </c>
      <c r="G40">
        <f>+C40-(C$7+F40*C$8)</f>
        <v>0.21731499999441439</v>
      </c>
      <c r="I40">
        <f>+G40</f>
        <v>0.21731499999441439</v>
      </c>
      <c r="O40">
        <f ca="1">+C$11+C$12*$F40</f>
        <v>0.17360876844957451</v>
      </c>
      <c r="Q40" s="2">
        <f>+C40-15018.5</f>
        <v>42081.630299999997</v>
      </c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2024-01-22T06:08:34Z</dcterms:modified>
</cp:coreProperties>
</file>