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1FDBF13-67FE-4087-8C86-EF3E4B5BA5B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E21" i="1"/>
  <c r="F21" i="1"/>
  <c r="C8" i="1"/>
  <c r="E15" i="1"/>
  <c r="C17" i="1"/>
  <c r="Q21" i="1"/>
  <c r="G21" i="1"/>
  <c r="H21" i="1"/>
  <c r="C11" i="1"/>
  <c r="C12" i="1"/>
  <c r="C16" i="1" l="1"/>
  <c r="D18" i="1" s="1"/>
  <c r="C15" i="1"/>
  <c r="E16" i="1" s="1"/>
  <c r="O21" i="1"/>
  <c r="C18" i="1" l="1"/>
  <c r="E17" i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<sst xmlns="http://schemas.openxmlformats.org/spreadsheetml/2006/main" count="44" uniqueCount="43">
  <si>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</si>
  <si>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</si>
  <si>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</si>
  <si>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</si>
  <si>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</si>
  <si>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</si>
  <si>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</si>
  <si>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</si>
  <si>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</si>
  <si>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</si>
  <si>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</si>
  <si>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</si>
  <si>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</si>
  <si>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</si>
  <si>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</si>
  <si>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</si>
  <si>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</si>
  <si>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</si>
  <si>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</si>
  <si>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</si>
  <si>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</si>
  <si>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</si>
  <si>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</si>
  <si>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</si>
  <si>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</si>
  <si>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</si>
  <si>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</si>
  <si>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</si>
  <si>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</si>
  <si>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</si>
  <si>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</si>
  <si>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</si>
  <si>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</si>
  <si>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</si>
  <si>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</si>
  <si>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</si>
  <si>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</si>
  <si>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EB</t>
  </si>
  <si>
    <t>IBVS 5600 Eph.</t>
  </si>
  <si>
    <t>IBVS 5600</t>
  </si>
  <si>
    <t>Cen</t>
  </si>
  <si>
    <t>CCD</t>
  </si>
  <si>
    <t>V1286 Cen / GSC 7796-2177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</si>
</sst>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0" fillId="0" borderId="0" xfId="0" applyFont="1" applyAlignment="1"/>
    <xf numFmtId="0" fontId="14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V1286 Cen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AF-462F-9101-BA73DE7778F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AF-462F-9101-BA73DE7778F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AF-462F-9101-BA73DE7778F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AF-462F-9101-BA73DE7778F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AF-462F-9101-BA73DE7778F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AF-462F-9101-BA73DE7778F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AF-462F-9101-BA73DE7778F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AF-462F-9101-BA73DE777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585696"/>
        <c:axId val="1"/>
      </c:scatterChart>
      <c:valAx>
        <c:axId val="600585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585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6954E8F-689A-7C66-4DDC-297A7C3FB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30" t="s">
        <v>42</v>
      </c>
      <c r="D1" t="s">
        <v>40</v>
      </c>
    </row>
    <row r="2" spans="1:7" x14ac:dyDescent="0.2">
      <c r="A2" t="s">
        <v>23</v>
      </c>
      <c r="B2" t="s">
        <v>37</v>
      </c>
      <c r="C2" s="2"/>
      <c r="D2" s="2"/>
    </row>
    <row r="3" spans="1:7" ht="13.5" thickBot="1" x14ac:dyDescent="0.25"/>
    <row r="4" spans="1:7" ht="14.25" thickTop="1" thickBot="1" x14ac:dyDescent="0.25">
      <c r="A4" s="29" t="s">
        <v>38</v>
      </c>
      <c r="C4" s="7">
        <v>51996.680999999866</v>
      </c>
      <c r="D4" s="8">
        <v>0.61337799999999998</v>
      </c>
    </row>
    <row r="6" spans="1:7" x14ac:dyDescent="0.2">
      <c r="A6" s="4" t="s">
        <v>0</v>
      </c>
    </row>
    <row r="7" spans="1:7" x14ac:dyDescent="0.2">
      <c r="A7" t="s">
        <v>1</v>
      </c>
      <c r="C7">
        <f>+C4</f>
        <v>51996.680999999866</v>
      </c>
    </row>
    <row r="8" spans="1:7" x14ac:dyDescent="0.2">
      <c r="A8" t="s">
        <v>2</v>
      </c>
      <c r="C8">
        <f>+D4</f>
        <v>0.61337799999999998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14</v>
      </c>
      <c r="B11" s="11"/>
      <c r="C11" s="23" t="e">
        <f ca="1">INTERCEPT(INDIRECT($G$11):G992,INDIRECT($F$11):F992)</f>
        <v>#DIV/0!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 t="e">
        <f ca="1">SLOPE(INDIRECT($G$11):G992,INDIRECT($F$11):F992)</f>
        <v>#DIV/0!</v>
      </c>
      <c r="D12" s="2"/>
      <c r="E12" s="11"/>
    </row>
    <row r="13" spans="1:7" x14ac:dyDescent="0.2">
      <c r="A13" s="11" t="s">
        <v>18</v>
      </c>
      <c r="B13" s="11"/>
      <c r="C13" s="2" t="s">
        <v>12</v>
      </c>
      <c r="D13" s="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3" t="s">
        <v>16</v>
      </c>
      <c r="B15" s="11"/>
      <c r="C15" s="14" t="e">
        <f ca="1">(C7+C11)+(C8+C12)*INT(MAX(F21:F3533))</f>
        <v>#DIV/0!</v>
      </c>
      <c r="D15" s="15" t="s">
        <v>32</v>
      </c>
      <c r="E15" s="16">
        <f ca="1">TODAY()+15018.5-B9/24</f>
        <v>60331.5</v>
      </c>
    </row>
    <row r="16" spans="1:7" x14ac:dyDescent="0.2">
      <c r="A16" s="17" t="s">
        <v>3</v>
      </c>
      <c r="B16" s="11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3.5" thickBot="1" x14ac:dyDescent="0.25">
      <c r="A17" s="15" t="s">
        <v>29</v>
      </c>
      <c r="B17" s="11"/>
      <c r="C17" s="11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4.25" thickTop="1" thickBot="1" x14ac:dyDescent="0.25">
      <c r="A18" s="17" t="s">
        <v>4</v>
      </c>
      <c r="B18" s="11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s="28" t="s">
        <v>39</v>
      </c>
      <c r="C21" s="9">
        <v>51996.680999999866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36978.180999999866</v>
      </c>
    </row>
    <row r="22" spans="1:18" x14ac:dyDescent="0.2">
      <c r="C22" s="9"/>
      <c r="D22" s="9"/>
      <c r="Q22" s="1"/>
      <c r="R22" t="str">
        <f>IF(ABS(C22-C21)&lt;0.00001,1,"")</f>
        <v/>
      </c>
    </row>
    <row r="23" spans="1:18" x14ac:dyDescent="0.2">
      <c r="C23" s="9"/>
      <c r="D23" s="9"/>
      <c r="Q23" s="1"/>
    </row>
    <row r="24" spans="1:18" x14ac:dyDescent="0.2">
      <c r="C24" s="9"/>
      <c r="D24" s="9"/>
      <c r="Q24" s="1"/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2024-01-22T06:56:24Z</dcterms:modified>
</cp:coreProperties>
</file>