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06EDF12-9B19-40F0-AA5F-6C9D5BE650D9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Graphs 1" sheetId="5" r:id="rId2"/>
    <sheet name="A (old)" sheetId="1" r:id="rId3"/>
    <sheet name="BAV" sheetId="4" r:id="rId4"/>
    <sheet name="Q_fit" sheetId="3" r:id="rId5"/>
  </sheets>
  <definedNames>
    <definedName name="solver_adj" localSheetId="0" hidden="1">'Active 1'!$E$11:$E$13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4" i="2" l="1"/>
  <c r="F74" i="2"/>
  <c r="G74" i="2"/>
  <c r="K74" i="2"/>
  <c r="D9" i="2"/>
  <c r="C9" i="2"/>
  <c r="Q74" i="2"/>
  <c r="D11" i="2"/>
  <c r="D12" i="2"/>
  <c r="D13" i="2"/>
  <c r="F29" i="2"/>
  <c r="G29" i="2"/>
  <c r="E51" i="2"/>
  <c r="F51" i="2"/>
  <c r="G51" i="2"/>
  <c r="K51" i="2"/>
  <c r="E57" i="2"/>
  <c r="F57" i="2"/>
  <c r="G57" i="2"/>
  <c r="K57" i="2"/>
  <c r="E58" i="2"/>
  <c r="F58" i="2"/>
  <c r="G58" i="2"/>
  <c r="K58" i="2"/>
  <c r="E67" i="2"/>
  <c r="F67" i="2"/>
  <c r="E63" i="2"/>
  <c r="F63" i="2"/>
  <c r="G63" i="2"/>
  <c r="K63" i="2"/>
  <c r="E64" i="2"/>
  <c r="F64" i="2"/>
  <c r="G64" i="2"/>
  <c r="K64" i="2"/>
  <c r="E65" i="2"/>
  <c r="F65" i="2"/>
  <c r="G65" i="2"/>
  <c r="K65" i="2"/>
  <c r="E68" i="2"/>
  <c r="F68" i="2"/>
  <c r="G68" i="2"/>
  <c r="K68" i="2"/>
  <c r="E69" i="2"/>
  <c r="F69" i="2"/>
  <c r="G69" i="2"/>
  <c r="K69" i="2"/>
  <c r="E55" i="2"/>
  <c r="F55" i="2"/>
  <c r="G55" i="2"/>
  <c r="K55" i="2"/>
  <c r="E66" i="2"/>
  <c r="F66" i="2"/>
  <c r="G66" i="2"/>
  <c r="K66" i="2"/>
  <c r="E60" i="2"/>
  <c r="F60" i="2"/>
  <c r="G60" i="2"/>
  <c r="K60" i="2"/>
  <c r="E61" i="2"/>
  <c r="F61" i="2"/>
  <c r="G61" i="2"/>
  <c r="K61" i="2"/>
  <c r="E22" i="2"/>
  <c r="F22" i="2"/>
  <c r="E23" i="2"/>
  <c r="F23" i="2"/>
  <c r="E24" i="2"/>
  <c r="F24" i="2"/>
  <c r="G24" i="2"/>
  <c r="I24" i="2"/>
  <c r="E25" i="2"/>
  <c r="F25" i="2"/>
  <c r="E26" i="2"/>
  <c r="F26" i="2"/>
  <c r="E27" i="2"/>
  <c r="F27" i="2"/>
  <c r="E28" i="2"/>
  <c r="F28" i="2"/>
  <c r="E29" i="2"/>
  <c r="E30" i="2"/>
  <c r="F30" i="2"/>
  <c r="G30" i="2"/>
  <c r="K30" i="2"/>
  <c r="E31" i="2"/>
  <c r="F31" i="2"/>
  <c r="E32" i="2"/>
  <c r="F32" i="2"/>
  <c r="E33" i="2"/>
  <c r="F33" i="2"/>
  <c r="E34" i="2"/>
  <c r="F34" i="2"/>
  <c r="G34" i="2"/>
  <c r="K34" i="2"/>
  <c r="E50" i="2"/>
  <c r="F50" i="2"/>
  <c r="E62" i="2"/>
  <c r="F62" i="2"/>
  <c r="E21" i="2"/>
  <c r="F21" i="2"/>
  <c r="G21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71" i="2"/>
  <c r="F71" i="2"/>
  <c r="G71" i="2"/>
  <c r="E72" i="2"/>
  <c r="F72" i="2"/>
  <c r="G72" i="2"/>
  <c r="J72" i="2"/>
  <c r="E73" i="2"/>
  <c r="F73" i="2"/>
  <c r="G73" i="2"/>
  <c r="J73" i="2"/>
  <c r="E49" i="2"/>
  <c r="F49" i="2"/>
  <c r="G49" i="2"/>
  <c r="E53" i="2"/>
  <c r="F53" i="2"/>
  <c r="G53" i="2"/>
  <c r="E54" i="2"/>
  <c r="F54" i="2"/>
  <c r="G54" i="2"/>
  <c r="E52" i="2"/>
  <c r="F52" i="2"/>
  <c r="G52" i="2"/>
  <c r="E59" i="2"/>
  <c r="F59" i="2"/>
  <c r="G59" i="2"/>
  <c r="E70" i="2"/>
  <c r="F70" i="2"/>
  <c r="G70" i="2"/>
  <c r="E56" i="2"/>
  <c r="F56" i="2"/>
  <c r="G56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50" i="2"/>
  <c r="Q62" i="2"/>
  <c r="G43" i="4"/>
  <c r="C43" i="4"/>
  <c r="E43" i="4"/>
  <c r="G42" i="4"/>
  <c r="C42" i="4"/>
  <c r="E42" i="4"/>
  <c r="G41" i="4"/>
  <c r="C41" i="4"/>
  <c r="E41" i="4"/>
  <c r="G40" i="4"/>
  <c r="C40" i="4"/>
  <c r="E40" i="4"/>
  <c r="G39" i="4"/>
  <c r="C39" i="4"/>
  <c r="E39" i="4"/>
  <c r="G38" i="4"/>
  <c r="C38" i="4"/>
  <c r="E38" i="4"/>
  <c r="G37" i="4"/>
  <c r="C37" i="4"/>
  <c r="E37" i="4"/>
  <c r="G36" i="4"/>
  <c r="C36" i="4"/>
  <c r="E36" i="4"/>
  <c r="G35" i="4"/>
  <c r="C35" i="4"/>
  <c r="E35" i="4"/>
  <c r="G34" i="4"/>
  <c r="C34" i="4"/>
  <c r="E34" i="4"/>
  <c r="G33" i="4"/>
  <c r="C33" i="4"/>
  <c r="E33" i="4"/>
  <c r="G62" i="4"/>
  <c r="C62" i="4"/>
  <c r="E62" i="4"/>
  <c r="G32" i="4"/>
  <c r="C32" i="4"/>
  <c r="E32" i="4"/>
  <c r="G31" i="4"/>
  <c r="C31" i="4"/>
  <c r="E31" i="4"/>
  <c r="G30" i="4"/>
  <c r="C30" i="4"/>
  <c r="E30" i="4"/>
  <c r="G29" i="4"/>
  <c r="C29" i="4"/>
  <c r="E29" i="4"/>
  <c r="G28" i="4"/>
  <c r="C28" i="4"/>
  <c r="E28" i="4"/>
  <c r="G61" i="4"/>
  <c r="C61" i="4"/>
  <c r="E61" i="4"/>
  <c r="G60" i="4"/>
  <c r="C60" i="4"/>
  <c r="E60" i="4"/>
  <c r="G27" i="4"/>
  <c r="C27" i="4"/>
  <c r="E27" i="4"/>
  <c r="G26" i="4"/>
  <c r="C26" i="4"/>
  <c r="E26" i="4"/>
  <c r="G25" i="4"/>
  <c r="C25" i="4"/>
  <c r="E25" i="4"/>
  <c r="G24" i="4"/>
  <c r="C24" i="4"/>
  <c r="E24" i="4"/>
  <c r="G59" i="4"/>
  <c r="C59" i="4"/>
  <c r="E59" i="4"/>
  <c r="G23" i="4"/>
  <c r="C23" i="4"/>
  <c r="E23" i="4"/>
  <c r="G22" i="4"/>
  <c r="C22" i="4"/>
  <c r="E22" i="4"/>
  <c r="G21" i="4"/>
  <c r="C21" i="4"/>
  <c r="E21" i="4"/>
  <c r="G20" i="4"/>
  <c r="C20" i="4"/>
  <c r="E20" i="4"/>
  <c r="G58" i="4"/>
  <c r="C58" i="4"/>
  <c r="E58" i="4"/>
  <c r="G19" i="4"/>
  <c r="C19" i="4"/>
  <c r="E19" i="4"/>
  <c r="G18" i="4"/>
  <c r="C18" i="4"/>
  <c r="E18" i="4"/>
  <c r="G17" i="4"/>
  <c r="C17" i="4"/>
  <c r="E17" i="4"/>
  <c r="G57" i="4"/>
  <c r="C57" i="4"/>
  <c r="E57" i="4"/>
  <c r="G16" i="4"/>
  <c r="C16" i="4"/>
  <c r="E16" i="4"/>
  <c r="G15" i="4"/>
  <c r="C15" i="4"/>
  <c r="E15" i="4"/>
  <c r="G14" i="4"/>
  <c r="C14" i="4"/>
  <c r="E14" i="4"/>
  <c r="G13" i="4"/>
  <c r="C13" i="4"/>
  <c r="E13" i="4"/>
  <c r="G12" i="4"/>
  <c r="C12" i="4"/>
  <c r="E12" i="4"/>
  <c r="G11" i="4"/>
  <c r="C11" i="4"/>
  <c r="E11" i="4"/>
  <c r="G56" i="4"/>
  <c r="C56" i="4"/>
  <c r="E56" i="4"/>
  <c r="G55" i="4"/>
  <c r="C55" i="4"/>
  <c r="E55" i="4"/>
  <c r="G54" i="4"/>
  <c r="C54" i="4"/>
  <c r="E54" i="4"/>
  <c r="G53" i="4"/>
  <c r="C53" i="4"/>
  <c r="E53" i="4"/>
  <c r="G52" i="4"/>
  <c r="C52" i="4"/>
  <c r="E52" i="4"/>
  <c r="G51" i="4"/>
  <c r="C51" i="4"/>
  <c r="E51" i="4"/>
  <c r="G50" i="4"/>
  <c r="C50" i="4"/>
  <c r="E50" i="4"/>
  <c r="G49" i="4"/>
  <c r="C49" i="4"/>
  <c r="E49" i="4"/>
  <c r="G48" i="4"/>
  <c r="C48" i="4"/>
  <c r="E48" i="4"/>
  <c r="G47" i="4"/>
  <c r="C47" i="4"/>
  <c r="E47" i="4"/>
  <c r="G46" i="4"/>
  <c r="C46" i="4"/>
  <c r="E46" i="4"/>
  <c r="G45" i="4"/>
  <c r="C45" i="4"/>
  <c r="E45" i="4"/>
  <c r="G44" i="4"/>
  <c r="C44" i="4"/>
  <c r="E44" i="4"/>
  <c r="H43" i="4"/>
  <c r="B43" i="4"/>
  <c r="D43" i="4"/>
  <c r="A43" i="4"/>
  <c r="H42" i="4"/>
  <c r="D42" i="4"/>
  <c r="B42" i="4"/>
  <c r="A42" i="4"/>
  <c r="H41" i="4"/>
  <c r="B41" i="4"/>
  <c r="D41" i="4"/>
  <c r="A41" i="4"/>
  <c r="H40" i="4"/>
  <c r="D40" i="4"/>
  <c r="B40" i="4"/>
  <c r="A40" i="4"/>
  <c r="H39" i="4"/>
  <c r="B39" i="4"/>
  <c r="D39" i="4"/>
  <c r="A39" i="4"/>
  <c r="H38" i="4"/>
  <c r="D38" i="4"/>
  <c r="B38" i="4"/>
  <c r="A38" i="4"/>
  <c r="H37" i="4"/>
  <c r="B37" i="4"/>
  <c r="D37" i="4"/>
  <c r="A37" i="4"/>
  <c r="H36" i="4"/>
  <c r="D36" i="4"/>
  <c r="B36" i="4"/>
  <c r="A36" i="4"/>
  <c r="H35" i="4"/>
  <c r="B35" i="4"/>
  <c r="D35" i="4"/>
  <c r="A35" i="4"/>
  <c r="H34" i="4"/>
  <c r="D34" i="4"/>
  <c r="B34" i="4"/>
  <c r="A34" i="4"/>
  <c r="H33" i="4"/>
  <c r="B33" i="4"/>
  <c r="D33" i="4"/>
  <c r="A33" i="4"/>
  <c r="H62" i="4"/>
  <c r="D62" i="4"/>
  <c r="B62" i="4"/>
  <c r="A62" i="4"/>
  <c r="H32" i="4"/>
  <c r="B32" i="4"/>
  <c r="D32" i="4"/>
  <c r="A32" i="4"/>
  <c r="H31" i="4"/>
  <c r="D31" i="4"/>
  <c r="B31" i="4"/>
  <c r="A31" i="4"/>
  <c r="H30" i="4"/>
  <c r="B30" i="4"/>
  <c r="D30" i="4"/>
  <c r="A30" i="4"/>
  <c r="H29" i="4"/>
  <c r="D29" i="4"/>
  <c r="B29" i="4"/>
  <c r="A29" i="4"/>
  <c r="H28" i="4"/>
  <c r="B28" i="4"/>
  <c r="D28" i="4"/>
  <c r="A28" i="4"/>
  <c r="H61" i="4"/>
  <c r="D61" i="4"/>
  <c r="B61" i="4"/>
  <c r="A61" i="4"/>
  <c r="H60" i="4"/>
  <c r="B60" i="4"/>
  <c r="D60" i="4"/>
  <c r="A60" i="4"/>
  <c r="H27" i="4"/>
  <c r="D27" i="4"/>
  <c r="B27" i="4"/>
  <c r="A27" i="4"/>
  <c r="H26" i="4"/>
  <c r="B26" i="4"/>
  <c r="D26" i="4"/>
  <c r="A26" i="4"/>
  <c r="H25" i="4"/>
  <c r="D25" i="4"/>
  <c r="B25" i="4"/>
  <c r="A25" i="4"/>
  <c r="H24" i="4"/>
  <c r="B24" i="4"/>
  <c r="D24" i="4"/>
  <c r="A24" i="4"/>
  <c r="H59" i="4"/>
  <c r="D59" i="4"/>
  <c r="B59" i="4"/>
  <c r="A59" i="4"/>
  <c r="H23" i="4"/>
  <c r="B23" i="4"/>
  <c r="D23" i="4"/>
  <c r="A23" i="4"/>
  <c r="H22" i="4"/>
  <c r="D22" i="4"/>
  <c r="B22" i="4"/>
  <c r="A22" i="4"/>
  <c r="H21" i="4"/>
  <c r="B21" i="4"/>
  <c r="D21" i="4"/>
  <c r="A21" i="4"/>
  <c r="H20" i="4"/>
  <c r="D20" i="4"/>
  <c r="B20" i="4"/>
  <c r="A20" i="4"/>
  <c r="H58" i="4"/>
  <c r="B58" i="4"/>
  <c r="D58" i="4"/>
  <c r="A58" i="4"/>
  <c r="H19" i="4"/>
  <c r="D19" i="4"/>
  <c r="B19" i="4"/>
  <c r="A19" i="4"/>
  <c r="H18" i="4"/>
  <c r="B18" i="4"/>
  <c r="D18" i="4"/>
  <c r="A18" i="4"/>
  <c r="H17" i="4"/>
  <c r="D17" i="4"/>
  <c r="B17" i="4"/>
  <c r="A17" i="4"/>
  <c r="H57" i="4"/>
  <c r="B57" i="4"/>
  <c r="D57" i="4"/>
  <c r="A57" i="4"/>
  <c r="H16" i="4"/>
  <c r="D16" i="4"/>
  <c r="B16" i="4"/>
  <c r="A16" i="4"/>
  <c r="H15" i="4"/>
  <c r="B15" i="4"/>
  <c r="D15" i="4"/>
  <c r="A15" i="4"/>
  <c r="H14" i="4"/>
  <c r="D14" i="4"/>
  <c r="B14" i="4"/>
  <c r="A14" i="4"/>
  <c r="H13" i="4"/>
  <c r="B13" i="4"/>
  <c r="D13" i="4"/>
  <c r="A13" i="4"/>
  <c r="H12" i="4"/>
  <c r="D12" i="4"/>
  <c r="B12" i="4"/>
  <c r="A12" i="4"/>
  <c r="H11" i="4"/>
  <c r="B11" i="4"/>
  <c r="D11" i="4"/>
  <c r="A11" i="4"/>
  <c r="H56" i="4"/>
  <c r="D56" i="4"/>
  <c r="B56" i="4"/>
  <c r="A56" i="4"/>
  <c r="H55" i="4"/>
  <c r="B55" i="4"/>
  <c r="D55" i="4"/>
  <c r="A55" i="4"/>
  <c r="H54" i="4"/>
  <c r="D54" i="4"/>
  <c r="B54" i="4"/>
  <c r="A54" i="4"/>
  <c r="H53" i="4"/>
  <c r="B53" i="4"/>
  <c r="D53" i="4"/>
  <c r="A53" i="4"/>
  <c r="H52" i="4"/>
  <c r="D52" i="4"/>
  <c r="B52" i="4"/>
  <c r="A52" i="4"/>
  <c r="H51" i="4"/>
  <c r="B51" i="4"/>
  <c r="D51" i="4"/>
  <c r="A51" i="4"/>
  <c r="H50" i="4"/>
  <c r="D50" i="4"/>
  <c r="B50" i="4"/>
  <c r="A50" i="4"/>
  <c r="H49" i="4"/>
  <c r="B49" i="4"/>
  <c r="D49" i="4"/>
  <c r="A49" i="4"/>
  <c r="H48" i="4"/>
  <c r="D48" i="4"/>
  <c r="B48" i="4"/>
  <c r="A48" i="4"/>
  <c r="H47" i="4"/>
  <c r="B47" i="4"/>
  <c r="D47" i="4"/>
  <c r="A47" i="4"/>
  <c r="H46" i="4"/>
  <c r="D46" i="4"/>
  <c r="B46" i="4"/>
  <c r="A46" i="4"/>
  <c r="H45" i="4"/>
  <c r="B45" i="4"/>
  <c r="D45" i="4"/>
  <c r="A45" i="4"/>
  <c r="H44" i="4"/>
  <c r="D44" i="4"/>
  <c r="B44" i="4"/>
  <c r="A44" i="4"/>
  <c r="J59" i="2"/>
  <c r="Q59" i="2"/>
  <c r="J71" i="2"/>
  <c r="Q71" i="2"/>
  <c r="Q72" i="2"/>
  <c r="Q73" i="2"/>
  <c r="Q64" i="2"/>
  <c r="Q65" i="2"/>
  <c r="Q66" i="2"/>
  <c r="Q68" i="2"/>
  <c r="Q69" i="2"/>
  <c r="K70" i="2"/>
  <c r="Q70" i="2"/>
  <c r="P52" i="2"/>
  <c r="R52" i="2" s="1"/>
  <c r="T52" i="2" s="1"/>
  <c r="Q63" i="2"/>
  <c r="J52" i="2"/>
  <c r="Q52" i="2"/>
  <c r="J53" i="2"/>
  <c r="Q53" i="2"/>
  <c r="J54" i="2"/>
  <c r="Q54" i="2"/>
  <c r="Q67" i="2"/>
  <c r="G7" i="3"/>
  <c r="E21" i="3"/>
  <c r="A9" i="3"/>
  <c r="C9" i="3" s="1"/>
  <c r="K13" i="3" s="1"/>
  <c r="G16" i="3"/>
  <c r="G15" i="3"/>
  <c r="E22" i="3"/>
  <c r="K22" i="3"/>
  <c r="G22" i="3"/>
  <c r="E23" i="3"/>
  <c r="G23" i="3"/>
  <c r="E24" i="3"/>
  <c r="G24" i="3"/>
  <c r="E25" i="3"/>
  <c r="E26" i="3"/>
  <c r="G26" i="3"/>
  <c r="E27" i="3"/>
  <c r="G27" i="3"/>
  <c r="E28" i="3"/>
  <c r="K28" i="3"/>
  <c r="E29" i="3"/>
  <c r="G29" i="3"/>
  <c r="E30" i="3"/>
  <c r="E31" i="3"/>
  <c r="G31" i="3"/>
  <c r="E32" i="3"/>
  <c r="G32" i="3"/>
  <c r="E33" i="3"/>
  <c r="G33" i="3"/>
  <c r="E34" i="3"/>
  <c r="G34" i="3"/>
  <c r="E35" i="3"/>
  <c r="E36" i="3"/>
  <c r="G36" i="3"/>
  <c r="E37" i="3"/>
  <c r="G37" i="3"/>
  <c r="E38" i="3"/>
  <c r="K38" i="3"/>
  <c r="G38" i="3"/>
  <c r="E39" i="3"/>
  <c r="G39" i="3"/>
  <c r="E40" i="3"/>
  <c r="G40" i="3"/>
  <c r="E41" i="3"/>
  <c r="G41" i="3"/>
  <c r="E42" i="3"/>
  <c r="G42" i="3"/>
  <c r="E43" i="3"/>
  <c r="L43" i="3"/>
  <c r="G43" i="3"/>
  <c r="E44" i="3"/>
  <c r="G44" i="3"/>
  <c r="E45" i="3"/>
  <c r="G45" i="3"/>
  <c r="E46" i="3"/>
  <c r="G46" i="3"/>
  <c r="H16" i="3"/>
  <c r="H15" i="3"/>
  <c r="D21" i="3"/>
  <c r="D22" i="3"/>
  <c r="I22" i="3"/>
  <c r="H22" i="3"/>
  <c r="D23" i="3"/>
  <c r="D24" i="3"/>
  <c r="H24" i="3"/>
  <c r="D25" i="3"/>
  <c r="H25" i="3"/>
  <c r="D26" i="3"/>
  <c r="I26" i="3"/>
  <c r="H26" i="3"/>
  <c r="D27" i="3"/>
  <c r="D28" i="3"/>
  <c r="H28" i="3"/>
  <c r="D29" i="3"/>
  <c r="H29" i="3"/>
  <c r="D30" i="3"/>
  <c r="I30" i="3"/>
  <c r="H30" i="3"/>
  <c r="D31" i="3"/>
  <c r="D32" i="3"/>
  <c r="H32" i="3"/>
  <c r="D33" i="3"/>
  <c r="H33" i="3"/>
  <c r="D34" i="3"/>
  <c r="I34" i="3"/>
  <c r="H34" i="3"/>
  <c r="D35" i="3"/>
  <c r="D36" i="3"/>
  <c r="H36" i="3"/>
  <c r="D37" i="3"/>
  <c r="H37" i="3"/>
  <c r="D38" i="3"/>
  <c r="I38" i="3"/>
  <c r="H38" i="3"/>
  <c r="D39" i="3"/>
  <c r="D40" i="3"/>
  <c r="H40" i="3"/>
  <c r="D41" i="3"/>
  <c r="H41" i="3"/>
  <c r="D42" i="3"/>
  <c r="I42" i="3"/>
  <c r="H42" i="3"/>
  <c r="D43" i="3"/>
  <c r="D44" i="3"/>
  <c r="H44" i="3"/>
  <c r="D45" i="3"/>
  <c r="I45" i="3"/>
  <c r="D46" i="3"/>
  <c r="I46" i="3"/>
  <c r="H46" i="3"/>
  <c r="J16" i="3"/>
  <c r="J15" i="3"/>
  <c r="J12" i="3"/>
  <c r="J13" i="3"/>
  <c r="J21" i="3"/>
  <c r="J22" i="3"/>
  <c r="J24" i="3"/>
  <c r="J26" i="3"/>
  <c r="J27" i="3"/>
  <c r="J28" i="3"/>
  <c r="J30" i="3"/>
  <c r="J32" i="3"/>
  <c r="J34" i="3"/>
  <c r="J35" i="3"/>
  <c r="J36" i="3"/>
  <c r="J38" i="3"/>
  <c r="J40" i="3"/>
  <c r="J42" i="3"/>
  <c r="J43" i="3"/>
  <c r="J44" i="3"/>
  <c r="J46" i="3"/>
  <c r="I16" i="3"/>
  <c r="I15" i="3"/>
  <c r="I21" i="3"/>
  <c r="I24" i="3"/>
  <c r="I25" i="3"/>
  <c r="I28" i="3"/>
  <c r="I29" i="3"/>
  <c r="I32" i="3"/>
  <c r="I33" i="3"/>
  <c r="I36" i="3"/>
  <c r="I37" i="3"/>
  <c r="I40" i="3"/>
  <c r="I41" i="3"/>
  <c r="I44" i="3"/>
  <c r="K16" i="3"/>
  <c r="K15" i="3"/>
  <c r="K21" i="3"/>
  <c r="K24" i="3"/>
  <c r="K29" i="3"/>
  <c r="K32" i="3"/>
  <c r="K33" i="3"/>
  <c r="K36" i="3"/>
  <c r="K37" i="3"/>
  <c r="K40" i="3"/>
  <c r="K41" i="3"/>
  <c r="K44" i="3"/>
  <c r="F16" i="3"/>
  <c r="F15" i="3"/>
  <c r="F22" i="3"/>
  <c r="F24" i="3"/>
  <c r="F25" i="3"/>
  <c r="F26" i="3"/>
  <c r="F28" i="3"/>
  <c r="F29" i="3"/>
  <c r="F30" i="3"/>
  <c r="F32" i="3"/>
  <c r="F33" i="3"/>
  <c r="F34" i="3"/>
  <c r="F36" i="3"/>
  <c r="F37" i="3"/>
  <c r="F38" i="3"/>
  <c r="F40" i="3"/>
  <c r="F41" i="3"/>
  <c r="F42" i="3"/>
  <c r="F44" i="3"/>
  <c r="F45" i="3"/>
  <c r="F46" i="3"/>
  <c r="L16" i="3"/>
  <c r="L15" i="3"/>
  <c r="L22" i="3"/>
  <c r="L24" i="3"/>
  <c r="L26" i="3"/>
  <c r="L29" i="3"/>
  <c r="L30" i="3"/>
  <c r="L32" i="3"/>
  <c r="L33" i="3"/>
  <c r="L34" i="3"/>
  <c r="L36" i="3"/>
  <c r="L37" i="3"/>
  <c r="L38" i="3"/>
  <c r="L40" i="3"/>
  <c r="L41" i="3"/>
  <c r="L42" i="3"/>
  <c r="L44" i="3"/>
  <c r="L45" i="3"/>
  <c r="L46" i="3"/>
  <c r="C16" i="3"/>
  <c r="C15" i="3"/>
  <c r="E337" i="3"/>
  <c r="E47" i="3"/>
  <c r="G47" i="3"/>
  <c r="E48" i="3"/>
  <c r="E49" i="3"/>
  <c r="G49" i="3"/>
  <c r="E50" i="3"/>
  <c r="E51" i="3"/>
  <c r="G51" i="3"/>
  <c r="E52" i="3"/>
  <c r="E53" i="3"/>
  <c r="K53" i="3"/>
  <c r="G53" i="3"/>
  <c r="E54" i="3"/>
  <c r="G54" i="3"/>
  <c r="E55" i="3"/>
  <c r="G55" i="3"/>
  <c r="E56" i="3"/>
  <c r="E57" i="3"/>
  <c r="G57" i="3"/>
  <c r="E58" i="3"/>
  <c r="K58" i="3"/>
  <c r="E59" i="3"/>
  <c r="G59" i="3"/>
  <c r="E60" i="3"/>
  <c r="E61" i="3"/>
  <c r="G61" i="3"/>
  <c r="E62" i="3"/>
  <c r="G62" i="3"/>
  <c r="E63" i="3"/>
  <c r="G63" i="3"/>
  <c r="E64" i="3"/>
  <c r="E65" i="3"/>
  <c r="G65" i="3"/>
  <c r="E66" i="3"/>
  <c r="E67" i="3"/>
  <c r="K67" i="3"/>
  <c r="E68" i="3"/>
  <c r="E69" i="3"/>
  <c r="K69" i="3"/>
  <c r="G69" i="3"/>
  <c r="E70" i="3"/>
  <c r="G70" i="3"/>
  <c r="E71" i="3"/>
  <c r="G71" i="3"/>
  <c r="E72" i="3"/>
  <c r="E73" i="3"/>
  <c r="G73" i="3"/>
  <c r="E74" i="3"/>
  <c r="E75" i="3"/>
  <c r="G75" i="3"/>
  <c r="E76" i="3"/>
  <c r="G76" i="3"/>
  <c r="E77" i="3"/>
  <c r="G77" i="3"/>
  <c r="E78" i="3"/>
  <c r="G78" i="3"/>
  <c r="E79" i="3"/>
  <c r="G79" i="3"/>
  <c r="E80" i="3"/>
  <c r="L80" i="3"/>
  <c r="E81" i="3"/>
  <c r="G81" i="3"/>
  <c r="E82" i="3"/>
  <c r="E83" i="3"/>
  <c r="E84" i="3"/>
  <c r="G84" i="3"/>
  <c r="E85" i="3"/>
  <c r="L85" i="3"/>
  <c r="G85" i="3"/>
  <c r="E86" i="3"/>
  <c r="G86" i="3"/>
  <c r="E87" i="3"/>
  <c r="G87" i="3"/>
  <c r="E88" i="3"/>
  <c r="L88" i="3"/>
  <c r="E89" i="3"/>
  <c r="G89" i="3"/>
  <c r="E90" i="3"/>
  <c r="E91" i="3"/>
  <c r="G91" i="3"/>
  <c r="E92" i="3"/>
  <c r="G92" i="3"/>
  <c r="E93" i="3"/>
  <c r="G93" i="3"/>
  <c r="E94" i="3"/>
  <c r="G94" i="3"/>
  <c r="E95" i="3"/>
  <c r="G95" i="3"/>
  <c r="E96" i="3"/>
  <c r="E97" i="3"/>
  <c r="G97" i="3"/>
  <c r="E98" i="3"/>
  <c r="E99" i="3"/>
  <c r="E100" i="3"/>
  <c r="G100" i="3"/>
  <c r="E101" i="3"/>
  <c r="K101" i="3"/>
  <c r="G101" i="3"/>
  <c r="E102" i="3"/>
  <c r="G102" i="3"/>
  <c r="E103" i="3"/>
  <c r="G103" i="3"/>
  <c r="E104" i="3"/>
  <c r="E105" i="3"/>
  <c r="G105" i="3"/>
  <c r="E106" i="3"/>
  <c r="K106" i="3"/>
  <c r="E107" i="3"/>
  <c r="E108" i="3"/>
  <c r="G108" i="3"/>
  <c r="E109" i="3"/>
  <c r="G109" i="3"/>
  <c r="D47" i="3"/>
  <c r="F47" i="3"/>
  <c r="D48" i="3"/>
  <c r="H48" i="3"/>
  <c r="D49" i="3"/>
  <c r="D50" i="3"/>
  <c r="J50" i="3"/>
  <c r="D51" i="3"/>
  <c r="J51" i="3"/>
  <c r="D52" i="3"/>
  <c r="L52" i="3"/>
  <c r="D53" i="3"/>
  <c r="H53" i="3"/>
  <c r="D54" i="3"/>
  <c r="J54" i="3"/>
  <c r="H54" i="3"/>
  <c r="D55" i="3"/>
  <c r="D56" i="3"/>
  <c r="H56" i="3"/>
  <c r="D57" i="3"/>
  <c r="D58" i="3"/>
  <c r="J58" i="3"/>
  <c r="D59" i="3"/>
  <c r="D60" i="3"/>
  <c r="D61" i="3"/>
  <c r="H61" i="3"/>
  <c r="D62" i="3"/>
  <c r="J62" i="3"/>
  <c r="H62" i="3"/>
  <c r="D63" i="3"/>
  <c r="K63" i="3"/>
  <c r="D64" i="3"/>
  <c r="H64" i="3"/>
  <c r="D65" i="3"/>
  <c r="D66" i="3"/>
  <c r="J66" i="3"/>
  <c r="D67" i="3"/>
  <c r="J67" i="3"/>
  <c r="D68" i="3"/>
  <c r="F68" i="3"/>
  <c r="D69" i="3"/>
  <c r="H69" i="3"/>
  <c r="D70" i="3"/>
  <c r="J70" i="3"/>
  <c r="H70" i="3"/>
  <c r="D71" i="3"/>
  <c r="L71" i="3"/>
  <c r="D72" i="3"/>
  <c r="H72" i="3"/>
  <c r="D73" i="3"/>
  <c r="D74" i="3"/>
  <c r="J74" i="3"/>
  <c r="D75" i="3"/>
  <c r="D76" i="3"/>
  <c r="D77" i="3"/>
  <c r="H77" i="3"/>
  <c r="D78" i="3"/>
  <c r="J78" i="3"/>
  <c r="H78" i="3"/>
  <c r="D79" i="3"/>
  <c r="F79" i="3"/>
  <c r="D80" i="3"/>
  <c r="H80" i="3"/>
  <c r="D81" i="3"/>
  <c r="D82" i="3"/>
  <c r="J82" i="3"/>
  <c r="D83" i="3"/>
  <c r="J83" i="3"/>
  <c r="D84" i="3"/>
  <c r="D85" i="3"/>
  <c r="H85" i="3"/>
  <c r="D86" i="3"/>
  <c r="J86" i="3"/>
  <c r="H86" i="3"/>
  <c r="D87" i="3"/>
  <c r="K87" i="3"/>
  <c r="D88" i="3"/>
  <c r="H88" i="3"/>
  <c r="D89" i="3"/>
  <c r="D90" i="3"/>
  <c r="J90" i="3"/>
  <c r="D91" i="3"/>
  <c r="D92" i="3"/>
  <c r="D93" i="3"/>
  <c r="H93" i="3"/>
  <c r="D94" i="3"/>
  <c r="J94" i="3"/>
  <c r="H94" i="3"/>
  <c r="D95" i="3"/>
  <c r="D96" i="3"/>
  <c r="H96" i="3"/>
  <c r="D97" i="3"/>
  <c r="D98" i="3"/>
  <c r="J98" i="3"/>
  <c r="D99" i="3"/>
  <c r="J99" i="3"/>
  <c r="D100" i="3"/>
  <c r="L100" i="3"/>
  <c r="D101" i="3"/>
  <c r="H101" i="3"/>
  <c r="D102" i="3"/>
  <c r="J102" i="3"/>
  <c r="H102" i="3"/>
  <c r="D103" i="3"/>
  <c r="D104" i="3"/>
  <c r="H104" i="3"/>
  <c r="D105" i="3"/>
  <c r="D106" i="3"/>
  <c r="J106" i="3"/>
  <c r="D107" i="3"/>
  <c r="F107" i="3"/>
  <c r="D108" i="3"/>
  <c r="D109" i="3"/>
  <c r="H109" i="3"/>
  <c r="J47" i="3"/>
  <c r="J48" i="3"/>
  <c r="J53" i="3"/>
  <c r="J55" i="3"/>
  <c r="J56" i="3"/>
  <c r="J59" i="3"/>
  <c r="J61" i="3"/>
  <c r="J63" i="3"/>
  <c r="J64" i="3"/>
  <c r="J69" i="3"/>
  <c r="J71" i="3"/>
  <c r="J72" i="3"/>
  <c r="J75" i="3"/>
  <c r="J77" i="3"/>
  <c r="J79" i="3"/>
  <c r="J80" i="3"/>
  <c r="J85" i="3"/>
  <c r="J87" i="3"/>
  <c r="J88" i="3"/>
  <c r="J91" i="3"/>
  <c r="J93" i="3"/>
  <c r="J95" i="3"/>
  <c r="J96" i="3"/>
  <c r="J101" i="3"/>
  <c r="J103" i="3"/>
  <c r="J104" i="3"/>
  <c r="J107" i="3"/>
  <c r="J109" i="3"/>
  <c r="I48" i="3"/>
  <c r="I49" i="3"/>
  <c r="I50" i="3"/>
  <c r="I53" i="3"/>
  <c r="I54" i="3"/>
  <c r="I56" i="3"/>
  <c r="I58" i="3"/>
  <c r="I60" i="3"/>
  <c r="I61" i="3"/>
  <c r="I64" i="3"/>
  <c r="I66" i="3"/>
  <c r="I69" i="3"/>
  <c r="I70" i="3"/>
  <c r="I72" i="3"/>
  <c r="I74" i="3"/>
  <c r="I76" i="3"/>
  <c r="I77" i="3"/>
  <c r="I80" i="3"/>
  <c r="I81" i="3"/>
  <c r="I82" i="3"/>
  <c r="I85" i="3"/>
  <c r="I86" i="3"/>
  <c r="I88" i="3"/>
  <c r="I90" i="3"/>
  <c r="I92" i="3"/>
  <c r="I93" i="3"/>
  <c r="I96" i="3"/>
  <c r="I97" i="3"/>
  <c r="I98" i="3"/>
  <c r="I101" i="3"/>
  <c r="I102" i="3"/>
  <c r="I104" i="3"/>
  <c r="I106" i="3"/>
  <c r="I108" i="3"/>
  <c r="I109" i="3"/>
  <c r="K50" i="3"/>
  <c r="K54" i="3"/>
  <c r="K55" i="3"/>
  <c r="K57" i="3"/>
  <c r="K59" i="3"/>
  <c r="K61" i="3"/>
  <c r="K62" i="3"/>
  <c r="K66" i="3"/>
  <c r="K70" i="3"/>
  <c r="K71" i="3"/>
  <c r="K73" i="3"/>
  <c r="K75" i="3"/>
  <c r="K76" i="3"/>
  <c r="K77" i="3"/>
  <c r="K79" i="3"/>
  <c r="K81" i="3"/>
  <c r="K82" i="3"/>
  <c r="K85" i="3"/>
  <c r="K86" i="3"/>
  <c r="K90" i="3"/>
  <c r="K91" i="3"/>
  <c r="K93" i="3"/>
  <c r="K94" i="3"/>
  <c r="K95" i="3"/>
  <c r="K98" i="3"/>
  <c r="K100" i="3"/>
  <c r="K102" i="3"/>
  <c r="K103" i="3"/>
  <c r="K105" i="3"/>
  <c r="K108" i="3"/>
  <c r="K109" i="3"/>
  <c r="F48" i="3"/>
  <c r="F50" i="3"/>
  <c r="F51" i="3"/>
  <c r="F53" i="3"/>
  <c r="F54" i="3"/>
  <c r="F55" i="3"/>
  <c r="F56" i="3"/>
  <c r="F58" i="3"/>
  <c r="F59" i="3"/>
  <c r="F60" i="3"/>
  <c r="F61" i="3"/>
  <c r="F62" i="3"/>
  <c r="F63" i="3"/>
  <c r="F64" i="3"/>
  <c r="F67" i="3"/>
  <c r="F69" i="3"/>
  <c r="F71" i="3"/>
  <c r="F72" i="3"/>
  <c r="F74" i="3"/>
  <c r="F76" i="3"/>
  <c r="F77" i="3"/>
  <c r="F78" i="3"/>
  <c r="F80" i="3"/>
  <c r="F82" i="3"/>
  <c r="F83" i="3"/>
  <c r="F85" i="3"/>
  <c r="F86" i="3"/>
  <c r="F87" i="3"/>
  <c r="F88" i="3"/>
  <c r="F90" i="3"/>
  <c r="F91" i="3"/>
  <c r="F92" i="3"/>
  <c r="F93" i="3"/>
  <c r="F94" i="3"/>
  <c r="F95" i="3"/>
  <c r="F96" i="3"/>
  <c r="F99" i="3"/>
  <c r="F100" i="3"/>
  <c r="F101" i="3"/>
  <c r="F103" i="3"/>
  <c r="F104" i="3"/>
  <c r="F106" i="3"/>
  <c r="F108" i="3"/>
  <c r="F109" i="3"/>
  <c r="L47" i="3"/>
  <c r="L49" i="3"/>
  <c r="L51" i="3"/>
  <c r="L54" i="3"/>
  <c r="L55" i="3"/>
  <c r="L56" i="3"/>
  <c r="L59" i="3"/>
  <c r="L60" i="3"/>
  <c r="L61" i="3"/>
  <c r="L63" i="3"/>
  <c r="L64" i="3"/>
  <c r="L65" i="3"/>
  <c r="L68" i="3"/>
  <c r="L69" i="3"/>
  <c r="L70" i="3"/>
  <c r="L72" i="3"/>
  <c r="L73" i="3"/>
  <c r="L75" i="3"/>
  <c r="L77" i="3"/>
  <c r="L78" i="3"/>
  <c r="L79" i="3"/>
  <c r="L81" i="3"/>
  <c r="L84" i="3"/>
  <c r="L86" i="3"/>
  <c r="L87" i="3"/>
  <c r="L91" i="3"/>
  <c r="L92" i="3"/>
  <c r="L93" i="3"/>
  <c r="L95" i="3"/>
  <c r="L96" i="3"/>
  <c r="L97" i="3"/>
  <c r="L101" i="3"/>
  <c r="L102" i="3"/>
  <c r="L104" i="3"/>
  <c r="L105" i="3"/>
  <c r="L107" i="3"/>
  <c r="L109" i="3"/>
  <c r="D337" i="3"/>
  <c r="F337" i="3"/>
  <c r="G337" i="3"/>
  <c r="E336" i="3"/>
  <c r="D336" i="3"/>
  <c r="F336" i="3"/>
  <c r="H336" i="3"/>
  <c r="L336" i="3"/>
  <c r="J336" i="3"/>
  <c r="I336" i="3"/>
  <c r="E335" i="3"/>
  <c r="D335" i="3"/>
  <c r="H335" i="3"/>
  <c r="F335" i="3"/>
  <c r="K335" i="3"/>
  <c r="J335" i="3"/>
  <c r="I335" i="3"/>
  <c r="E334" i="3"/>
  <c r="D334" i="3"/>
  <c r="J334" i="3"/>
  <c r="I334" i="3"/>
  <c r="G334" i="3"/>
  <c r="E333" i="3"/>
  <c r="K333" i="3"/>
  <c r="D333" i="3"/>
  <c r="F333" i="3"/>
  <c r="H333" i="3"/>
  <c r="J333" i="3"/>
  <c r="I333" i="3"/>
  <c r="E332" i="3"/>
  <c r="L332" i="3"/>
  <c r="D332" i="3"/>
  <c r="H332" i="3"/>
  <c r="K332" i="3"/>
  <c r="J332" i="3"/>
  <c r="E331" i="3"/>
  <c r="D331" i="3"/>
  <c r="J331" i="3"/>
  <c r="G331" i="3"/>
  <c r="E330" i="3"/>
  <c r="L330" i="3"/>
  <c r="D330" i="3"/>
  <c r="H330" i="3"/>
  <c r="K330" i="3"/>
  <c r="I330" i="3"/>
  <c r="E329" i="3"/>
  <c r="G329" i="3"/>
  <c r="D329" i="3"/>
  <c r="K329" i="3"/>
  <c r="J329" i="3"/>
  <c r="E328" i="3"/>
  <c r="D328" i="3"/>
  <c r="J328" i="3"/>
  <c r="I328" i="3"/>
  <c r="E327" i="3"/>
  <c r="K327" i="3"/>
  <c r="D327" i="3"/>
  <c r="F327" i="3"/>
  <c r="H327" i="3"/>
  <c r="J327" i="3"/>
  <c r="I327" i="3"/>
  <c r="E326" i="3"/>
  <c r="D326" i="3"/>
  <c r="H326" i="3"/>
  <c r="J326" i="3"/>
  <c r="G326" i="3"/>
  <c r="E325" i="3"/>
  <c r="K325" i="3"/>
  <c r="D325" i="3"/>
  <c r="F325" i="3"/>
  <c r="H325" i="3"/>
  <c r="L325" i="3"/>
  <c r="J325" i="3"/>
  <c r="I325" i="3"/>
  <c r="G325" i="3"/>
  <c r="E324" i="3"/>
  <c r="D324" i="3"/>
  <c r="H324" i="3"/>
  <c r="F324" i="3"/>
  <c r="K324" i="3"/>
  <c r="J324" i="3"/>
  <c r="I324" i="3"/>
  <c r="G324" i="3"/>
  <c r="E323" i="3"/>
  <c r="G323" i="3"/>
  <c r="D323" i="3"/>
  <c r="H323" i="3"/>
  <c r="J323" i="3"/>
  <c r="E322" i="3"/>
  <c r="D322" i="3"/>
  <c r="F322" i="3"/>
  <c r="I322" i="3"/>
  <c r="G322" i="3"/>
  <c r="E321" i="3"/>
  <c r="D321" i="3"/>
  <c r="H321" i="3"/>
  <c r="L321" i="3"/>
  <c r="K321" i="3"/>
  <c r="I321" i="3"/>
  <c r="G321" i="3"/>
  <c r="E320" i="3"/>
  <c r="K320" i="3"/>
  <c r="D320" i="3"/>
  <c r="H320" i="3"/>
  <c r="F320" i="3"/>
  <c r="L320" i="3"/>
  <c r="J320" i="3"/>
  <c r="G320" i="3"/>
  <c r="E319" i="3"/>
  <c r="D319" i="3"/>
  <c r="F319" i="3"/>
  <c r="H319" i="3"/>
  <c r="K319" i="3"/>
  <c r="J319" i="3"/>
  <c r="I319" i="3"/>
  <c r="E318" i="3"/>
  <c r="G318" i="3"/>
  <c r="D318" i="3"/>
  <c r="I318" i="3"/>
  <c r="F318" i="3"/>
  <c r="H318" i="3"/>
  <c r="L318" i="3"/>
  <c r="J318" i="3"/>
  <c r="E317" i="3"/>
  <c r="D317" i="3"/>
  <c r="I317" i="3"/>
  <c r="H317" i="3"/>
  <c r="L317" i="3"/>
  <c r="K317" i="3"/>
  <c r="G317" i="3"/>
  <c r="E316" i="3"/>
  <c r="D316" i="3"/>
  <c r="H316" i="3"/>
  <c r="F316" i="3"/>
  <c r="L316" i="3"/>
  <c r="J316" i="3"/>
  <c r="I316" i="3"/>
  <c r="E315" i="3"/>
  <c r="D315" i="3"/>
  <c r="F315" i="3"/>
  <c r="H315" i="3"/>
  <c r="K315" i="3"/>
  <c r="J315" i="3"/>
  <c r="I315" i="3"/>
  <c r="E314" i="3"/>
  <c r="L314" i="3"/>
  <c r="D314" i="3"/>
  <c r="I314" i="3"/>
  <c r="F314" i="3"/>
  <c r="H314" i="3"/>
  <c r="J314" i="3"/>
  <c r="E313" i="3"/>
  <c r="D313" i="3"/>
  <c r="I313" i="3"/>
  <c r="H313" i="3"/>
  <c r="L313" i="3"/>
  <c r="K313" i="3"/>
  <c r="G313" i="3"/>
  <c r="E312" i="3"/>
  <c r="D312" i="3"/>
  <c r="H312" i="3"/>
  <c r="F312" i="3"/>
  <c r="L312" i="3"/>
  <c r="J312" i="3"/>
  <c r="E311" i="3"/>
  <c r="K311" i="3"/>
  <c r="D311" i="3"/>
  <c r="F311" i="3"/>
  <c r="H311" i="3"/>
  <c r="J311" i="3"/>
  <c r="E310" i="3"/>
  <c r="G310" i="3"/>
  <c r="D310" i="3"/>
  <c r="J310" i="3"/>
  <c r="E309" i="3"/>
  <c r="D309" i="3"/>
  <c r="G309" i="3"/>
  <c r="E308" i="3"/>
  <c r="D308" i="3"/>
  <c r="H308" i="3"/>
  <c r="F308" i="3"/>
  <c r="L308" i="3"/>
  <c r="K308" i="3"/>
  <c r="J308" i="3"/>
  <c r="I308" i="3"/>
  <c r="G308" i="3"/>
  <c r="E307" i="3"/>
  <c r="D307" i="3"/>
  <c r="F307" i="3"/>
  <c r="H307" i="3"/>
  <c r="K307" i="3"/>
  <c r="J307" i="3"/>
  <c r="E306" i="3"/>
  <c r="G306" i="3"/>
  <c r="D306" i="3"/>
  <c r="J306" i="3"/>
  <c r="E305" i="3"/>
  <c r="D305" i="3"/>
  <c r="K305" i="3"/>
  <c r="G305" i="3"/>
  <c r="E304" i="3"/>
  <c r="D304" i="3"/>
  <c r="H304" i="3"/>
  <c r="F304" i="3"/>
  <c r="L304" i="3"/>
  <c r="K304" i="3"/>
  <c r="J304" i="3"/>
  <c r="I304" i="3"/>
  <c r="G304" i="3"/>
  <c r="E303" i="3"/>
  <c r="D303" i="3"/>
  <c r="F303" i="3"/>
  <c r="H303" i="3"/>
  <c r="K303" i="3"/>
  <c r="J303" i="3"/>
  <c r="E302" i="3"/>
  <c r="G302" i="3"/>
  <c r="D302" i="3"/>
  <c r="J302" i="3"/>
  <c r="H302" i="3"/>
  <c r="E301" i="3"/>
  <c r="D301" i="3"/>
  <c r="L301" i="3"/>
  <c r="G301" i="3"/>
  <c r="E300" i="3"/>
  <c r="D300" i="3"/>
  <c r="H300" i="3"/>
  <c r="F300" i="3"/>
  <c r="L300" i="3"/>
  <c r="K300" i="3"/>
  <c r="J300" i="3"/>
  <c r="E299" i="3"/>
  <c r="K299" i="3"/>
  <c r="D299" i="3"/>
  <c r="J299" i="3"/>
  <c r="E298" i="3"/>
  <c r="D298" i="3"/>
  <c r="H298" i="3"/>
  <c r="F298" i="3"/>
  <c r="J298" i="3"/>
  <c r="I298" i="3"/>
  <c r="G298" i="3"/>
  <c r="E297" i="3"/>
  <c r="D297" i="3"/>
  <c r="K297" i="3"/>
  <c r="I297" i="3"/>
  <c r="G297" i="3"/>
  <c r="E296" i="3"/>
  <c r="G296" i="3"/>
  <c r="D296" i="3"/>
  <c r="H296" i="3"/>
  <c r="F296" i="3"/>
  <c r="L296" i="3"/>
  <c r="K296" i="3"/>
  <c r="J296" i="3"/>
  <c r="I296" i="3"/>
  <c r="E295" i="3"/>
  <c r="D295" i="3"/>
  <c r="J295" i="3"/>
  <c r="I295" i="3"/>
  <c r="E294" i="3"/>
  <c r="D294" i="3"/>
  <c r="H294" i="3"/>
  <c r="F294" i="3"/>
  <c r="J294" i="3"/>
  <c r="I294" i="3"/>
  <c r="G294" i="3"/>
  <c r="E293" i="3"/>
  <c r="D293" i="3"/>
  <c r="G293" i="3"/>
  <c r="E292" i="3"/>
  <c r="D292" i="3"/>
  <c r="H292" i="3"/>
  <c r="F292" i="3"/>
  <c r="L292" i="3"/>
  <c r="K292" i="3"/>
  <c r="J292" i="3"/>
  <c r="G292" i="3"/>
  <c r="E291" i="3"/>
  <c r="D291" i="3"/>
  <c r="F291" i="3"/>
  <c r="J291" i="3"/>
  <c r="I291" i="3"/>
  <c r="E290" i="3"/>
  <c r="G290" i="3"/>
  <c r="D290" i="3"/>
  <c r="F290" i="3"/>
  <c r="H290" i="3"/>
  <c r="J290" i="3"/>
  <c r="I290" i="3"/>
  <c r="E289" i="3"/>
  <c r="D289" i="3"/>
  <c r="H289" i="3"/>
  <c r="L289" i="3"/>
  <c r="K289" i="3"/>
  <c r="I289" i="3"/>
  <c r="G289" i="3"/>
  <c r="E288" i="3"/>
  <c r="K288" i="3"/>
  <c r="D288" i="3"/>
  <c r="H288" i="3"/>
  <c r="F288" i="3"/>
  <c r="L288" i="3"/>
  <c r="J288" i="3"/>
  <c r="I288" i="3"/>
  <c r="E287" i="3"/>
  <c r="D287" i="3"/>
  <c r="F287" i="3"/>
  <c r="I287" i="3"/>
  <c r="E286" i="3"/>
  <c r="G286" i="3"/>
  <c r="D286" i="3"/>
  <c r="F286" i="3"/>
  <c r="H286" i="3"/>
  <c r="L286" i="3"/>
  <c r="J286" i="3"/>
  <c r="I286" i="3"/>
  <c r="E285" i="3"/>
  <c r="D285" i="3"/>
  <c r="H285" i="3"/>
  <c r="L285" i="3"/>
  <c r="K285" i="3"/>
  <c r="I285" i="3"/>
  <c r="G285" i="3"/>
  <c r="E284" i="3"/>
  <c r="K284" i="3"/>
  <c r="D284" i="3"/>
  <c r="H284" i="3"/>
  <c r="F284" i="3"/>
  <c r="J284" i="3"/>
  <c r="G284" i="3"/>
  <c r="E283" i="3"/>
  <c r="D283" i="3"/>
  <c r="F283" i="3"/>
  <c r="H283" i="3"/>
  <c r="K283" i="3"/>
  <c r="J283" i="3"/>
  <c r="I283" i="3"/>
  <c r="E282" i="3"/>
  <c r="D282" i="3"/>
  <c r="I282" i="3"/>
  <c r="G282" i="3"/>
  <c r="E281" i="3"/>
  <c r="D281" i="3"/>
  <c r="G281" i="3"/>
  <c r="E280" i="3"/>
  <c r="D280" i="3"/>
  <c r="H280" i="3"/>
  <c r="F280" i="3"/>
  <c r="K280" i="3"/>
  <c r="J280" i="3"/>
  <c r="I280" i="3"/>
  <c r="E279" i="3"/>
  <c r="D279" i="3"/>
  <c r="F279" i="3"/>
  <c r="H279" i="3"/>
  <c r="J279" i="3"/>
  <c r="I279" i="3"/>
  <c r="E278" i="3"/>
  <c r="D278" i="3"/>
  <c r="I278" i="3"/>
  <c r="F278" i="3"/>
  <c r="H278" i="3"/>
  <c r="L278" i="3"/>
  <c r="J278" i="3"/>
  <c r="G278" i="3"/>
  <c r="E277" i="3"/>
  <c r="D277" i="3"/>
  <c r="H277" i="3"/>
  <c r="G277" i="3"/>
  <c r="E276" i="3"/>
  <c r="L276" i="3"/>
  <c r="D276" i="3"/>
  <c r="H276" i="3"/>
  <c r="F276" i="3"/>
  <c r="J276" i="3"/>
  <c r="E275" i="3"/>
  <c r="D275" i="3"/>
  <c r="I275" i="3"/>
  <c r="F275" i="3"/>
  <c r="H275" i="3"/>
  <c r="K275" i="3"/>
  <c r="J275" i="3"/>
  <c r="E274" i="3"/>
  <c r="D274" i="3"/>
  <c r="F274" i="3"/>
  <c r="H274" i="3"/>
  <c r="L274" i="3"/>
  <c r="J274" i="3"/>
  <c r="E273" i="3"/>
  <c r="D273" i="3"/>
  <c r="H273" i="3"/>
  <c r="G273" i="3"/>
  <c r="E272" i="3"/>
  <c r="D272" i="3"/>
  <c r="F272" i="3"/>
  <c r="H272" i="3"/>
  <c r="L272" i="3"/>
  <c r="K272" i="3"/>
  <c r="J272" i="3"/>
  <c r="I272" i="3"/>
  <c r="G272" i="3"/>
  <c r="E271" i="3"/>
  <c r="D271" i="3"/>
  <c r="F271" i="3"/>
  <c r="H271" i="3"/>
  <c r="K271" i="3"/>
  <c r="J271" i="3"/>
  <c r="I271" i="3"/>
  <c r="E270" i="3"/>
  <c r="D270" i="3"/>
  <c r="I270" i="3"/>
  <c r="G270" i="3"/>
  <c r="E269" i="3"/>
  <c r="D269" i="3"/>
  <c r="H269" i="3"/>
  <c r="G269" i="3"/>
  <c r="E268" i="3"/>
  <c r="L268" i="3"/>
  <c r="D268" i="3"/>
  <c r="H268" i="3"/>
  <c r="F268" i="3"/>
  <c r="K268" i="3"/>
  <c r="J268" i="3"/>
  <c r="E267" i="3"/>
  <c r="D267" i="3"/>
  <c r="I267" i="3"/>
  <c r="E266" i="3"/>
  <c r="D266" i="3"/>
  <c r="F266" i="3"/>
  <c r="E265" i="3"/>
  <c r="D265" i="3"/>
  <c r="I265" i="3"/>
  <c r="G265" i="3"/>
  <c r="E264" i="3"/>
  <c r="D264" i="3"/>
  <c r="F264" i="3"/>
  <c r="H264" i="3"/>
  <c r="L264" i="3"/>
  <c r="K264" i="3"/>
  <c r="J264" i="3"/>
  <c r="I264" i="3"/>
  <c r="G264" i="3"/>
  <c r="E263" i="3"/>
  <c r="D263" i="3"/>
  <c r="F263" i="3"/>
  <c r="H263" i="3"/>
  <c r="K263" i="3"/>
  <c r="J263" i="3"/>
  <c r="I263" i="3"/>
  <c r="E262" i="3"/>
  <c r="D262" i="3"/>
  <c r="I262" i="3"/>
  <c r="G262" i="3"/>
  <c r="E261" i="3"/>
  <c r="D261" i="3"/>
  <c r="H261" i="3"/>
  <c r="L261" i="3"/>
  <c r="K261" i="3"/>
  <c r="G261" i="3"/>
  <c r="E260" i="3"/>
  <c r="D260" i="3"/>
  <c r="H260" i="3"/>
  <c r="F260" i="3"/>
  <c r="L260" i="3"/>
  <c r="K260" i="3"/>
  <c r="J260" i="3"/>
  <c r="G260" i="3"/>
  <c r="E259" i="3"/>
  <c r="K259" i="3"/>
  <c r="D259" i="3"/>
  <c r="I259" i="3"/>
  <c r="E258" i="3"/>
  <c r="L258" i="3"/>
  <c r="D258" i="3"/>
  <c r="F258" i="3"/>
  <c r="I258" i="3"/>
  <c r="E257" i="3"/>
  <c r="D257" i="3"/>
  <c r="H257" i="3"/>
  <c r="L257" i="3"/>
  <c r="K257" i="3"/>
  <c r="I257" i="3"/>
  <c r="G257" i="3"/>
  <c r="E256" i="3"/>
  <c r="G256" i="3"/>
  <c r="D256" i="3"/>
  <c r="F256" i="3"/>
  <c r="H256" i="3"/>
  <c r="K256" i="3"/>
  <c r="J256" i="3"/>
  <c r="I256" i="3"/>
  <c r="E255" i="3"/>
  <c r="D255" i="3"/>
  <c r="F255" i="3"/>
  <c r="H255" i="3"/>
  <c r="J255" i="3"/>
  <c r="I255" i="3"/>
  <c r="G255" i="3"/>
  <c r="E254" i="3"/>
  <c r="D254" i="3"/>
  <c r="H254" i="3"/>
  <c r="K254" i="3"/>
  <c r="I254" i="3"/>
  <c r="G254" i="3"/>
  <c r="E253" i="3"/>
  <c r="D253" i="3"/>
  <c r="H253" i="3"/>
  <c r="F253" i="3"/>
  <c r="L253" i="3"/>
  <c r="K253" i="3"/>
  <c r="J253" i="3"/>
  <c r="G253" i="3"/>
  <c r="E252" i="3"/>
  <c r="D252" i="3"/>
  <c r="K252" i="3"/>
  <c r="F252" i="3"/>
  <c r="J252" i="3"/>
  <c r="I252" i="3"/>
  <c r="E251" i="3"/>
  <c r="D251" i="3"/>
  <c r="F251" i="3"/>
  <c r="H251" i="3"/>
  <c r="L251" i="3"/>
  <c r="J251" i="3"/>
  <c r="I251" i="3"/>
  <c r="G251" i="3"/>
  <c r="E250" i="3"/>
  <c r="D250" i="3"/>
  <c r="H250" i="3"/>
  <c r="L250" i="3"/>
  <c r="K250" i="3"/>
  <c r="I250" i="3"/>
  <c r="G250" i="3"/>
  <c r="E249" i="3"/>
  <c r="K249" i="3"/>
  <c r="D249" i="3"/>
  <c r="F249" i="3"/>
  <c r="H249" i="3"/>
  <c r="J249" i="3"/>
  <c r="I249" i="3"/>
  <c r="E248" i="3"/>
  <c r="D248" i="3"/>
  <c r="H248" i="3"/>
  <c r="J248" i="3"/>
  <c r="E247" i="3"/>
  <c r="D247" i="3"/>
  <c r="H247" i="3"/>
  <c r="F247" i="3"/>
  <c r="J247" i="3"/>
  <c r="I247" i="3"/>
  <c r="G247" i="3"/>
  <c r="E246" i="3"/>
  <c r="D246" i="3"/>
  <c r="H246" i="3"/>
  <c r="K246" i="3"/>
  <c r="I246" i="3"/>
  <c r="G246" i="3"/>
  <c r="E245" i="3"/>
  <c r="D245" i="3"/>
  <c r="H245" i="3"/>
  <c r="F245" i="3"/>
  <c r="L245" i="3"/>
  <c r="K245" i="3"/>
  <c r="J245" i="3"/>
  <c r="G245" i="3"/>
  <c r="E244" i="3"/>
  <c r="D244" i="3"/>
  <c r="K244" i="3"/>
  <c r="F244" i="3"/>
  <c r="J244" i="3"/>
  <c r="I244" i="3"/>
  <c r="E243" i="3"/>
  <c r="D243" i="3"/>
  <c r="F243" i="3"/>
  <c r="H243" i="3"/>
  <c r="L243" i="3"/>
  <c r="J243" i="3"/>
  <c r="I243" i="3"/>
  <c r="G243" i="3"/>
  <c r="E242" i="3"/>
  <c r="D242" i="3"/>
  <c r="H242" i="3"/>
  <c r="L242" i="3"/>
  <c r="K242" i="3"/>
  <c r="I242" i="3"/>
  <c r="G242" i="3"/>
  <c r="E241" i="3"/>
  <c r="K241" i="3"/>
  <c r="D241" i="3"/>
  <c r="F241" i="3"/>
  <c r="H241" i="3"/>
  <c r="J241" i="3"/>
  <c r="I241" i="3"/>
  <c r="E240" i="3"/>
  <c r="D240" i="3"/>
  <c r="H240" i="3"/>
  <c r="J240" i="3"/>
  <c r="E239" i="3"/>
  <c r="D239" i="3"/>
  <c r="H239" i="3"/>
  <c r="F239" i="3"/>
  <c r="J239" i="3"/>
  <c r="I239" i="3"/>
  <c r="G239" i="3"/>
  <c r="E238" i="3"/>
  <c r="D238" i="3"/>
  <c r="H238" i="3"/>
  <c r="K238" i="3"/>
  <c r="I238" i="3"/>
  <c r="G238" i="3"/>
  <c r="E237" i="3"/>
  <c r="D237" i="3"/>
  <c r="H237" i="3"/>
  <c r="F237" i="3"/>
  <c r="L237" i="3"/>
  <c r="K237" i="3"/>
  <c r="J237" i="3"/>
  <c r="G237" i="3"/>
  <c r="E236" i="3"/>
  <c r="D236" i="3"/>
  <c r="K236" i="3"/>
  <c r="F236" i="3"/>
  <c r="J236" i="3"/>
  <c r="I236" i="3"/>
  <c r="E235" i="3"/>
  <c r="D235" i="3"/>
  <c r="F235" i="3"/>
  <c r="H235" i="3"/>
  <c r="L235" i="3"/>
  <c r="J235" i="3"/>
  <c r="I235" i="3"/>
  <c r="G235" i="3"/>
  <c r="E234" i="3"/>
  <c r="D234" i="3"/>
  <c r="H234" i="3"/>
  <c r="L234" i="3"/>
  <c r="K234" i="3"/>
  <c r="I234" i="3"/>
  <c r="G234" i="3"/>
  <c r="E233" i="3"/>
  <c r="K233" i="3"/>
  <c r="D233" i="3"/>
  <c r="F233" i="3"/>
  <c r="H233" i="3"/>
  <c r="J233" i="3"/>
  <c r="I233" i="3"/>
  <c r="E232" i="3"/>
  <c r="D232" i="3"/>
  <c r="H232" i="3"/>
  <c r="J232" i="3"/>
  <c r="E231" i="3"/>
  <c r="D231" i="3"/>
  <c r="H231" i="3"/>
  <c r="F231" i="3"/>
  <c r="J231" i="3"/>
  <c r="I231" i="3"/>
  <c r="G231" i="3"/>
  <c r="E230" i="3"/>
  <c r="D230" i="3"/>
  <c r="H230" i="3"/>
  <c r="K230" i="3"/>
  <c r="I230" i="3"/>
  <c r="G230" i="3"/>
  <c r="E229" i="3"/>
  <c r="D229" i="3"/>
  <c r="H229" i="3"/>
  <c r="F229" i="3"/>
  <c r="L229" i="3"/>
  <c r="K229" i="3"/>
  <c r="J229" i="3"/>
  <c r="G229" i="3"/>
  <c r="E228" i="3"/>
  <c r="D228" i="3"/>
  <c r="K228" i="3"/>
  <c r="F228" i="3"/>
  <c r="J228" i="3"/>
  <c r="I228" i="3"/>
  <c r="E227" i="3"/>
  <c r="D227" i="3"/>
  <c r="F227" i="3"/>
  <c r="H227" i="3"/>
  <c r="L227" i="3"/>
  <c r="J227" i="3"/>
  <c r="I227" i="3"/>
  <c r="G227" i="3"/>
  <c r="E226" i="3"/>
  <c r="D226" i="3"/>
  <c r="H226" i="3"/>
  <c r="L226" i="3"/>
  <c r="K226" i="3"/>
  <c r="I226" i="3"/>
  <c r="G226" i="3"/>
  <c r="E225" i="3"/>
  <c r="K225" i="3"/>
  <c r="D225" i="3"/>
  <c r="F225" i="3"/>
  <c r="H225" i="3"/>
  <c r="J225" i="3"/>
  <c r="I225" i="3"/>
  <c r="E224" i="3"/>
  <c r="D224" i="3"/>
  <c r="H224" i="3"/>
  <c r="J224" i="3"/>
  <c r="E223" i="3"/>
  <c r="D223" i="3"/>
  <c r="H223" i="3"/>
  <c r="F223" i="3"/>
  <c r="J223" i="3"/>
  <c r="I223" i="3"/>
  <c r="G223" i="3"/>
  <c r="E222" i="3"/>
  <c r="D222" i="3"/>
  <c r="H222" i="3"/>
  <c r="K222" i="3"/>
  <c r="I222" i="3"/>
  <c r="G222" i="3"/>
  <c r="E221" i="3"/>
  <c r="D221" i="3"/>
  <c r="H221" i="3"/>
  <c r="F221" i="3"/>
  <c r="L221" i="3"/>
  <c r="K221" i="3"/>
  <c r="J221" i="3"/>
  <c r="G221" i="3"/>
  <c r="E220" i="3"/>
  <c r="D220" i="3"/>
  <c r="K220" i="3"/>
  <c r="F220" i="3"/>
  <c r="J220" i="3"/>
  <c r="I220" i="3"/>
  <c r="E219" i="3"/>
  <c r="D219" i="3"/>
  <c r="F219" i="3"/>
  <c r="H219" i="3"/>
  <c r="L219" i="3"/>
  <c r="J219" i="3"/>
  <c r="I219" i="3"/>
  <c r="G219" i="3"/>
  <c r="E218" i="3"/>
  <c r="D218" i="3"/>
  <c r="H218" i="3"/>
  <c r="L218" i="3"/>
  <c r="K218" i="3"/>
  <c r="I218" i="3"/>
  <c r="G218" i="3"/>
  <c r="E217" i="3"/>
  <c r="K217" i="3"/>
  <c r="D217" i="3"/>
  <c r="F217" i="3"/>
  <c r="H217" i="3"/>
  <c r="J217" i="3"/>
  <c r="I217" i="3"/>
  <c r="E216" i="3"/>
  <c r="D216" i="3"/>
  <c r="J216" i="3"/>
  <c r="E215" i="3"/>
  <c r="D215" i="3"/>
  <c r="H215" i="3"/>
  <c r="F215" i="3"/>
  <c r="J215" i="3"/>
  <c r="I215" i="3"/>
  <c r="G215" i="3"/>
  <c r="E214" i="3"/>
  <c r="D214" i="3"/>
  <c r="H214" i="3"/>
  <c r="K214" i="3"/>
  <c r="I214" i="3"/>
  <c r="G214" i="3"/>
  <c r="E213" i="3"/>
  <c r="D213" i="3"/>
  <c r="H213" i="3"/>
  <c r="F213" i="3"/>
  <c r="L213" i="3"/>
  <c r="K213" i="3"/>
  <c r="J213" i="3"/>
  <c r="G213" i="3"/>
  <c r="E212" i="3"/>
  <c r="D212" i="3"/>
  <c r="K212" i="3"/>
  <c r="F212" i="3"/>
  <c r="J212" i="3"/>
  <c r="I212" i="3"/>
  <c r="E211" i="3"/>
  <c r="L211" i="3"/>
  <c r="D211" i="3"/>
  <c r="F211" i="3"/>
  <c r="H211" i="3"/>
  <c r="J211" i="3"/>
  <c r="I211" i="3"/>
  <c r="G211" i="3"/>
  <c r="E210" i="3"/>
  <c r="D210" i="3"/>
  <c r="H210" i="3"/>
  <c r="L210" i="3"/>
  <c r="K210" i="3"/>
  <c r="I210" i="3"/>
  <c r="G210" i="3"/>
  <c r="E209" i="3"/>
  <c r="D209" i="3"/>
  <c r="F209" i="3"/>
  <c r="H209" i="3"/>
  <c r="J209" i="3"/>
  <c r="I209" i="3"/>
  <c r="E208" i="3"/>
  <c r="D208" i="3"/>
  <c r="G208" i="3"/>
  <c r="E207" i="3"/>
  <c r="D207" i="3"/>
  <c r="H207" i="3"/>
  <c r="E206" i="3"/>
  <c r="D206" i="3"/>
  <c r="F206" i="3"/>
  <c r="H206" i="3"/>
  <c r="L206" i="3"/>
  <c r="K206" i="3"/>
  <c r="I206" i="3"/>
  <c r="G206" i="3"/>
  <c r="E205" i="3"/>
  <c r="D205" i="3"/>
  <c r="H205" i="3"/>
  <c r="F205" i="3"/>
  <c r="K205" i="3"/>
  <c r="J205" i="3"/>
  <c r="E204" i="3"/>
  <c r="D204" i="3"/>
  <c r="H204" i="3"/>
  <c r="F204" i="3"/>
  <c r="J204" i="3"/>
  <c r="E203" i="3"/>
  <c r="D203" i="3"/>
  <c r="H203" i="3"/>
  <c r="L203" i="3"/>
  <c r="G203" i="3"/>
  <c r="E202" i="3"/>
  <c r="D202" i="3"/>
  <c r="K202" i="3"/>
  <c r="G202" i="3"/>
  <c r="E201" i="3"/>
  <c r="K201" i="3"/>
  <c r="D201" i="3"/>
  <c r="F201" i="3"/>
  <c r="H201" i="3"/>
  <c r="L201" i="3"/>
  <c r="J201" i="3"/>
  <c r="I201" i="3"/>
  <c r="G201" i="3"/>
  <c r="E200" i="3"/>
  <c r="D200" i="3"/>
  <c r="K200" i="3"/>
  <c r="F200" i="3"/>
  <c r="J200" i="3"/>
  <c r="I200" i="3"/>
  <c r="E199" i="3"/>
  <c r="L199" i="3"/>
  <c r="D199" i="3"/>
  <c r="F199" i="3"/>
  <c r="H199" i="3"/>
  <c r="J199" i="3"/>
  <c r="I199" i="3"/>
  <c r="E198" i="3"/>
  <c r="D198" i="3"/>
  <c r="H198" i="3"/>
  <c r="L198" i="3"/>
  <c r="K198" i="3"/>
  <c r="I198" i="3"/>
  <c r="G198" i="3"/>
  <c r="E197" i="3"/>
  <c r="L197" i="3"/>
  <c r="D197" i="3"/>
  <c r="H197" i="3"/>
  <c r="F197" i="3"/>
  <c r="J197" i="3"/>
  <c r="E196" i="3"/>
  <c r="D196" i="3"/>
  <c r="F196" i="3"/>
  <c r="H196" i="3"/>
  <c r="J196" i="3"/>
  <c r="I196" i="3"/>
  <c r="E195" i="3"/>
  <c r="G195" i="3"/>
  <c r="D195" i="3"/>
  <c r="J195" i="3"/>
  <c r="E194" i="3"/>
  <c r="D194" i="3"/>
  <c r="K194" i="3"/>
  <c r="G194" i="3"/>
  <c r="E193" i="3"/>
  <c r="K193" i="3"/>
  <c r="D193" i="3"/>
  <c r="F193" i="3"/>
  <c r="H193" i="3"/>
  <c r="L193" i="3"/>
  <c r="J193" i="3"/>
  <c r="I193" i="3"/>
  <c r="G193" i="3"/>
  <c r="E192" i="3"/>
  <c r="D192" i="3"/>
  <c r="K192" i="3"/>
  <c r="F192" i="3"/>
  <c r="J192" i="3"/>
  <c r="I192" i="3"/>
  <c r="E191" i="3"/>
  <c r="D191" i="3"/>
  <c r="F191" i="3"/>
  <c r="H191" i="3"/>
  <c r="J191" i="3"/>
  <c r="I191" i="3"/>
  <c r="E190" i="3"/>
  <c r="D190" i="3"/>
  <c r="H190" i="3"/>
  <c r="L190" i="3"/>
  <c r="K190" i="3"/>
  <c r="I190" i="3"/>
  <c r="G190" i="3"/>
  <c r="E189" i="3"/>
  <c r="D189" i="3"/>
  <c r="H189" i="3"/>
  <c r="F189" i="3"/>
  <c r="L189" i="3"/>
  <c r="J189" i="3"/>
  <c r="E188" i="3"/>
  <c r="D188" i="3"/>
  <c r="F188" i="3"/>
  <c r="H188" i="3"/>
  <c r="K188" i="3"/>
  <c r="J188" i="3"/>
  <c r="I188" i="3"/>
  <c r="E187" i="3"/>
  <c r="G187" i="3"/>
  <c r="D187" i="3"/>
  <c r="J187" i="3"/>
  <c r="E186" i="3"/>
  <c r="D186" i="3"/>
  <c r="K186" i="3"/>
  <c r="G186" i="3"/>
  <c r="E185" i="3"/>
  <c r="K185" i="3"/>
  <c r="D185" i="3"/>
  <c r="F185" i="3"/>
  <c r="H185" i="3"/>
  <c r="L185" i="3"/>
  <c r="J185" i="3"/>
  <c r="I185" i="3"/>
  <c r="G185" i="3"/>
  <c r="E184" i="3"/>
  <c r="D184" i="3"/>
  <c r="K184" i="3"/>
  <c r="F184" i="3"/>
  <c r="J184" i="3"/>
  <c r="I184" i="3"/>
  <c r="E183" i="3"/>
  <c r="D183" i="3"/>
  <c r="F183" i="3"/>
  <c r="H183" i="3"/>
  <c r="L183" i="3"/>
  <c r="J183" i="3"/>
  <c r="I183" i="3"/>
  <c r="E182" i="3"/>
  <c r="D182" i="3"/>
  <c r="H182" i="3"/>
  <c r="L182" i="3"/>
  <c r="K182" i="3"/>
  <c r="I182" i="3"/>
  <c r="G182" i="3"/>
  <c r="E181" i="3"/>
  <c r="D181" i="3"/>
  <c r="H181" i="3"/>
  <c r="F181" i="3"/>
  <c r="L181" i="3"/>
  <c r="J181" i="3"/>
  <c r="I181" i="3"/>
  <c r="G181" i="3"/>
  <c r="E180" i="3"/>
  <c r="D180" i="3"/>
  <c r="K180" i="3"/>
  <c r="F180" i="3"/>
  <c r="J180" i="3"/>
  <c r="I180" i="3"/>
  <c r="E179" i="3"/>
  <c r="L179" i="3"/>
  <c r="D179" i="3"/>
  <c r="F179" i="3"/>
  <c r="H179" i="3"/>
  <c r="J179" i="3"/>
  <c r="I179" i="3"/>
  <c r="E178" i="3"/>
  <c r="D178" i="3"/>
  <c r="H178" i="3"/>
  <c r="L178" i="3"/>
  <c r="K178" i="3"/>
  <c r="I178" i="3"/>
  <c r="G178" i="3"/>
  <c r="E177" i="3"/>
  <c r="D177" i="3"/>
  <c r="H177" i="3"/>
  <c r="F177" i="3"/>
  <c r="L177" i="3"/>
  <c r="J177" i="3"/>
  <c r="I177" i="3"/>
  <c r="G177" i="3"/>
  <c r="E176" i="3"/>
  <c r="D176" i="3"/>
  <c r="K176" i="3"/>
  <c r="F176" i="3"/>
  <c r="J176" i="3"/>
  <c r="I176" i="3"/>
  <c r="E175" i="3"/>
  <c r="D175" i="3"/>
  <c r="F175" i="3"/>
  <c r="H175" i="3"/>
  <c r="L175" i="3"/>
  <c r="J175" i="3"/>
  <c r="I175" i="3"/>
  <c r="E174" i="3"/>
  <c r="D174" i="3"/>
  <c r="H174" i="3"/>
  <c r="L174" i="3"/>
  <c r="K174" i="3"/>
  <c r="I174" i="3"/>
  <c r="G174" i="3"/>
  <c r="E173" i="3"/>
  <c r="D173" i="3"/>
  <c r="F173" i="3"/>
  <c r="H173" i="3"/>
  <c r="J173" i="3"/>
  <c r="I173" i="3"/>
  <c r="E172" i="3"/>
  <c r="D172" i="3"/>
  <c r="J172" i="3"/>
  <c r="E171" i="3"/>
  <c r="D171" i="3"/>
  <c r="H171" i="3"/>
  <c r="F171" i="3"/>
  <c r="J171" i="3"/>
  <c r="I171" i="3"/>
  <c r="G171" i="3"/>
  <c r="E170" i="3"/>
  <c r="D170" i="3"/>
  <c r="H170" i="3"/>
  <c r="K170" i="3"/>
  <c r="I170" i="3"/>
  <c r="G170" i="3"/>
  <c r="E169" i="3"/>
  <c r="D169" i="3"/>
  <c r="H169" i="3"/>
  <c r="F169" i="3"/>
  <c r="L169" i="3"/>
  <c r="K169" i="3"/>
  <c r="J169" i="3"/>
  <c r="G169" i="3"/>
  <c r="E168" i="3"/>
  <c r="D168" i="3"/>
  <c r="K168" i="3"/>
  <c r="F168" i="3"/>
  <c r="J168" i="3"/>
  <c r="I168" i="3"/>
  <c r="E167" i="3"/>
  <c r="D167" i="3"/>
  <c r="F167" i="3"/>
  <c r="H167" i="3"/>
  <c r="L167" i="3"/>
  <c r="J167" i="3"/>
  <c r="I167" i="3"/>
  <c r="G167" i="3"/>
  <c r="E166" i="3"/>
  <c r="D166" i="3"/>
  <c r="H166" i="3"/>
  <c r="L166" i="3"/>
  <c r="K166" i="3"/>
  <c r="I166" i="3"/>
  <c r="G166" i="3"/>
  <c r="E165" i="3"/>
  <c r="D165" i="3"/>
  <c r="F165" i="3"/>
  <c r="H165" i="3"/>
  <c r="J165" i="3"/>
  <c r="I165" i="3"/>
  <c r="E164" i="3"/>
  <c r="D164" i="3"/>
  <c r="J164" i="3"/>
  <c r="I164" i="3"/>
  <c r="E163" i="3"/>
  <c r="D163" i="3"/>
  <c r="H163" i="3"/>
  <c r="F163" i="3"/>
  <c r="J163" i="3"/>
  <c r="I163" i="3"/>
  <c r="G163" i="3"/>
  <c r="E162" i="3"/>
  <c r="D162" i="3"/>
  <c r="H162" i="3"/>
  <c r="K162" i="3"/>
  <c r="I162" i="3"/>
  <c r="G162" i="3"/>
  <c r="E161" i="3"/>
  <c r="D161" i="3"/>
  <c r="H161" i="3"/>
  <c r="F161" i="3"/>
  <c r="L161" i="3"/>
  <c r="K161" i="3"/>
  <c r="J161" i="3"/>
  <c r="G161" i="3"/>
  <c r="E160" i="3"/>
  <c r="D160" i="3"/>
  <c r="K160" i="3"/>
  <c r="F160" i="3"/>
  <c r="J160" i="3"/>
  <c r="I160" i="3"/>
  <c r="E159" i="3"/>
  <c r="D159" i="3"/>
  <c r="F159" i="3"/>
  <c r="H159" i="3"/>
  <c r="L159" i="3"/>
  <c r="J159" i="3"/>
  <c r="I159" i="3"/>
  <c r="G159" i="3"/>
  <c r="E158" i="3"/>
  <c r="D158" i="3"/>
  <c r="H158" i="3"/>
  <c r="L158" i="3"/>
  <c r="K158" i="3"/>
  <c r="I158" i="3"/>
  <c r="G158" i="3"/>
  <c r="E157" i="3"/>
  <c r="D157" i="3"/>
  <c r="F157" i="3"/>
  <c r="H157" i="3"/>
  <c r="J157" i="3"/>
  <c r="I157" i="3"/>
  <c r="E156" i="3"/>
  <c r="D156" i="3"/>
  <c r="J156" i="3"/>
  <c r="I156" i="3"/>
  <c r="E155" i="3"/>
  <c r="D155" i="3"/>
  <c r="H155" i="3"/>
  <c r="F155" i="3"/>
  <c r="J155" i="3"/>
  <c r="I155" i="3"/>
  <c r="G155" i="3"/>
  <c r="E154" i="3"/>
  <c r="D154" i="3"/>
  <c r="H154" i="3"/>
  <c r="K154" i="3"/>
  <c r="I154" i="3"/>
  <c r="G154" i="3"/>
  <c r="E153" i="3"/>
  <c r="D153" i="3"/>
  <c r="H153" i="3"/>
  <c r="F153" i="3"/>
  <c r="L153" i="3"/>
  <c r="K153" i="3"/>
  <c r="J153" i="3"/>
  <c r="G153" i="3"/>
  <c r="E152" i="3"/>
  <c r="D152" i="3"/>
  <c r="K152" i="3"/>
  <c r="F152" i="3"/>
  <c r="J152" i="3"/>
  <c r="I152" i="3"/>
  <c r="E151" i="3"/>
  <c r="D151" i="3"/>
  <c r="F151" i="3"/>
  <c r="H151" i="3"/>
  <c r="J151" i="3"/>
  <c r="I151" i="3"/>
  <c r="G151" i="3"/>
  <c r="E150" i="3"/>
  <c r="D150" i="3"/>
  <c r="H150" i="3"/>
  <c r="L150" i="3"/>
  <c r="K150" i="3"/>
  <c r="I150" i="3"/>
  <c r="G150" i="3"/>
  <c r="E149" i="3"/>
  <c r="D149" i="3"/>
  <c r="F149" i="3"/>
  <c r="H149" i="3"/>
  <c r="J149" i="3"/>
  <c r="I149" i="3"/>
  <c r="E148" i="3"/>
  <c r="D148" i="3"/>
  <c r="J148" i="3"/>
  <c r="I148" i="3"/>
  <c r="E147" i="3"/>
  <c r="D147" i="3"/>
  <c r="H147" i="3"/>
  <c r="F147" i="3"/>
  <c r="J147" i="3"/>
  <c r="I147" i="3"/>
  <c r="G147" i="3"/>
  <c r="E146" i="3"/>
  <c r="D146" i="3"/>
  <c r="H146" i="3"/>
  <c r="K146" i="3"/>
  <c r="I146" i="3"/>
  <c r="G146" i="3"/>
  <c r="E145" i="3"/>
  <c r="D145" i="3"/>
  <c r="H145" i="3"/>
  <c r="F145" i="3"/>
  <c r="L145" i="3"/>
  <c r="K145" i="3"/>
  <c r="J145" i="3"/>
  <c r="G145" i="3"/>
  <c r="E144" i="3"/>
  <c r="D144" i="3"/>
  <c r="K144" i="3"/>
  <c r="F144" i="3"/>
  <c r="J144" i="3"/>
  <c r="I144" i="3"/>
  <c r="E143" i="3"/>
  <c r="D143" i="3"/>
  <c r="F143" i="3"/>
  <c r="H143" i="3"/>
  <c r="J143" i="3"/>
  <c r="I143" i="3"/>
  <c r="G143" i="3"/>
  <c r="E142" i="3"/>
  <c r="D142" i="3"/>
  <c r="H142" i="3"/>
  <c r="L142" i="3"/>
  <c r="K142" i="3"/>
  <c r="I142" i="3"/>
  <c r="G142" i="3"/>
  <c r="E141" i="3"/>
  <c r="D141" i="3"/>
  <c r="F141" i="3"/>
  <c r="H141" i="3"/>
  <c r="J141" i="3"/>
  <c r="I141" i="3"/>
  <c r="E140" i="3"/>
  <c r="D140" i="3"/>
  <c r="J140" i="3"/>
  <c r="E139" i="3"/>
  <c r="D139" i="3"/>
  <c r="H139" i="3"/>
  <c r="F139" i="3"/>
  <c r="J139" i="3"/>
  <c r="I139" i="3"/>
  <c r="G139" i="3"/>
  <c r="E138" i="3"/>
  <c r="D138" i="3"/>
  <c r="H138" i="3"/>
  <c r="K138" i="3"/>
  <c r="I138" i="3"/>
  <c r="G138" i="3"/>
  <c r="E137" i="3"/>
  <c r="D137" i="3"/>
  <c r="H137" i="3"/>
  <c r="F137" i="3"/>
  <c r="L137" i="3"/>
  <c r="K137" i="3"/>
  <c r="J137" i="3"/>
  <c r="G137" i="3"/>
  <c r="E136" i="3"/>
  <c r="D136" i="3"/>
  <c r="K136" i="3"/>
  <c r="F136" i="3"/>
  <c r="J136" i="3"/>
  <c r="I136" i="3"/>
  <c r="E135" i="3"/>
  <c r="D135" i="3"/>
  <c r="F135" i="3"/>
  <c r="H135" i="3"/>
  <c r="L135" i="3"/>
  <c r="J135" i="3"/>
  <c r="I135" i="3"/>
  <c r="G135" i="3"/>
  <c r="E134" i="3"/>
  <c r="D134" i="3"/>
  <c r="H134" i="3"/>
  <c r="L134" i="3"/>
  <c r="K134" i="3"/>
  <c r="I134" i="3"/>
  <c r="G134" i="3"/>
  <c r="E133" i="3"/>
  <c r="D133" i="3"/>
  <c r="F133" i="3"/>
  <c r="H133" i="3"/>
  <c r="K133" i="3"/>
  <c r="J133" i="3"/>
  <c r="I133" i="3"/>
  <c r="E132" i="3"/>
  <c r="D132" i="3"/>
  <c r="E131" i="3"/>
  <c r="D131" i="3"/>
  <c r="F131" i="3"/>
  <c r="J131" i="3"/>
  <c r="I131" i="3"/>
  <c r="G131" i="3"/>
  <c r="E130" i="3"/>
  <c r="D130" i="3"/>
  <c r="K130" i="3"/>
  <c r="G130" i="3"/>
  <c r="E129" i="3"/>
  <c r="D129" i="3"/>
  <c r="H129" i="3"/>
  <c r="F129" i="3"/>
  <c r="L129" i="3"/>
  <c r="K129" i="3"/>
  <c r="J129" i="3"/>
  <c r="G129" i="3"/>
  <c r="E128" i="3"/>
  <c r="D128" i="3"/>
  <c r="F128" i="3"/>
  <c r="J128" i="3"/>
  <c r="I128" i="3"/>
  <c r="E127" i="3"/>
  <c r="D127" i="3"/>
  <c r="F127" i="3"/>
  <c r="H127" i="3"/>
  <c r="L127" i="3"/>
  <c r="J127" i="3"/>
  <c r="I127" i="3"/>
  <c r="G127" i="3"/>
  <c r="E126" i="3"/>
  <c r="D126" i="3"/>
  <c r="H126" i="3"/>
  <c r="L126" i="3"/>
  <c r="K126" i="3"/>
  <c r="I126" i="3"/>
  <c r="G126" i="3"/>
  <c r="E125" i="3"/>
  <c r="D125" i="3"/>
  <c r="F125" i="3"/>
  <c r="H125" i="3"/>
  <c r="K125" i="3"/>
  <c r="J125" i="3"/>
  <c r="I125" i="3"/>
  <c r="E124" i="3"/>
  <c r="D124" i="3"/>
  <c r="E123" i="3"/>
  <c r="D123" i="3"/>
  <c r="H123" i="3"/>
  <c r="J123" i="3"/>
  <c r="E122" i="3"/>
  <c r="L122" i="3"/>
  <c r="D122" i="3"/>
  <c r="H122" i="3"/>
  <c r="I122" i="3"/>
  <c r="G122" i="3"/>
  <c r="E121" i="3"/>
  <c r="G121" i="3"/>
  <c r="D121" i="3"/>
  <c r="K121" i="3"/>
  <c r="J121" i="3"/>
  <c r="E120" i="3"/>
  <c r="G120" i="3"/>
  <c r="D120" i="3"/>
  <c r="L120" i="3"/>
  <c r="K120" i="3"/>
  <c r="E119" i="3"/>
  <c r="D119" i="3"/>
  <c r="J119" i="3"/>
  <c r="E118" i="3"/>
  <c r="D118" i="3"/>
  <c r="F118" i="3"/>
  <c r="H118" i="3"/>
  <c r="L118" i="3"/>
  <c r="K118" i="3"/>
  <c r="J118" i="3"/>
  <c r="G118" i="3"/>
  <c r="E117" i="3"/>
  <c r="D117" i="3"/>
  <c r="F117" i="3"/>
  <c r="H117" i="3"/>
  <c r="L117" i="3"/>
  <c r="J117" i="3"/>
  <c r="I117" i="3"/>
  <c r="G117" i="3"/>
  <c r="E116" i="3"/>
  <c r="D116" i="3"/>
  <c r="F116" i="3"/>
  <c r="H116" i="3"/>
  <c r="K116" i="3"/>
  <c r="J116" i="3"/>
  <c r="I116" i="3"/>
  <c r="G116" i="3"/>
  <c r="E115" i="3"/>
  <c r="D115" i="3"/>
  <c r="H115" i="3"/>
  <c r="L115" i="3"/>
  <c r="G115" i="3"/>
  <c r="E114" i="3"/>
  <c r="D114" i="3"/>
  <c r="F114" i="3"/>
  <c r="H114" i="3"/>
  <c r="L114" i="3"/>
  <c r="K114" i="3"/>
  <c r="I114" i="3"/>
  <c r="G114" i="3"/>
  <c r="E113" i="3"/>
  <c r="D113" i="3"/>
  <c r="H113" i="3"/>
  <c r="F113" i="3"/>
  <c r="K113" i="3"/>
  <c r="J113" i="3"/>
  <c r="E112" i="3"/>
  <c r="D112" i="3"/>
  <c r="H112" i="3"/>
  <c r="F112" i="3"/>
  <c r="J112" i="3"/>
  <c r="E111" i="3"/>
  <c r="D111" i="3"/>
  <c r="H111" i="3"/>
  <c r="L111" i="3"/>
  <c r="G111" i="3"/>
  <c r="E110" i="3"/>
  <c r="D110" i="3"/>
  <c r="H110" i="3"/>
  <c r="F110" i="3"/>
  <c r="L110" i="3"/>
  <c r="K110" i="3"/>
  <c r="J110" i="3"/>
  <c r="G110" i="3"/>
  <c r="Q16" i="3"/>
  <c r="Q15" i="3"/>
  <c r="P16" i="3"/>
  <c r="P15" i="3"/>
  <c r="P12" i="3"/>
  <c r="O16" i="3"/>
  <c r="O15" i="3"/>
  <c r="O12" i="3"/>
  <c r="N16" i="3"/>
  <c r="N15" i="3"/>
  <c r="N12" i="3"/>
  <c r="E16" i="3"/>
  <c r="E15" i="3"/>
  <c r="D16" i="3"/>
  <c r="D15" i="3"/>
  <c r="M16" i="3"/>
  <c r="M15" i="3"/>
  <c r="G6" i="3"/>
  <c r="G5" i="3"/>
  <c r="G4" i="3"/>
  <c r="Q57" i="2"/>
  <c r="Q58" i="2"/>
  <c r="Q60" i="2"/>
  <c r="Q61" i="2"/>
  <c r="K56" i="2"/>
  <c r="Q56" i="2"/>
  <c r="F16" i="2"/>
  <c r="F17" i="2" s="1"/>
  <c r="Q55" i="2"/>
  <c r="J49" i="2"/>
  <c r="Q49" i="2"/>
  <c r="Q51" i="2"/>
  <c r="D16" i="2"/>
  <c r="D19" i="2" s="1"/>
  <c r="C17" i="2"/>
  <c r="H21" i="2"/>
  <c r="Q21" i="2"/>
  <c r="J35" i="2"/>
  <c r="Q35" i="2"/>
  <c r="J36" i="2"/>
  <c r="Q36" i="2"/>
  <c r="J37" i="2"/>
  <c r="Q37" i="2"/>
  <c r="J38" i="2"/>
  <c r="Q38" i="2"/>
  <c r="J39" i="2"/>
  <c r="Q39" i="2"/>
  <c r="J40" i="2"/>
  <c r="Q40" i="2"/>
  <c r="K41" i="2"/>
  <c r="Q41" i="2"/>
  <c r="Q42" i="2"/>
  <c r="J43" i="2"/>
  <c r="Q43" i="2"/>
  <c r="J44" i="2"/>
  <c r="Q44" i="2"/>
  <c r="K45" i="2"/>
  <c r="Q45" i="2"/>
  <c r="J46" i="2"/>
  <c r="Q46" i="2"/>
  <c r="J47" i="2"/>
  <c r="Q47" i="2"/>
  <c r="J48" i="2"/>
  <c r="Q48" i="2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J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J32" i="1"/>
  <c r="E33" i="1"/>
  <c r="F33" i="1"/>
  <c r="G33" i="1"/>
  <c r="I33" i="1"/>
  <c r="E34" i="1"/>
  <c r="F34" i="1"/>
  <c r="G34" i="1"/>
  <c r="I34" i="1"/>
  <c r="E35" i="1"/>
  <c r="F35" i="1"/>
  <c r="G35" i="1"/>
  <c r="I35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C8" i="1"/>
  <c r="E21" i="1"/>
  <c r="F21" i="1"/>
  <c r="G21" i="1"/>
  <c r="H21" i="1"/>
  <c r="C18" i="1"/>
  <c r="Q21" i="1"/>
  <c r="I22" i="1"/>
  <c r="C11" i="1"/>
  <c r="C12" i="1"/>
  <c r="C16" i="1"/>
  <c r="D18" i="1"/>
  <c r="M12" i="3"/>
  <c r="D12" i="3"/>
  <c r="E12" i="3"/>
  <c r="Q12" i="3"/>
  <c r="G112" i="3"/>
  <c r="L112" i="3"/>
  <c r="K112" i="3"/>
  <c r="G113" i="3"/>
  <c r="L113" i="3"/>
  <c r="K117" i="3"/>
  <c r="H119" i="3"/>
  <c r="H120" i="3"/>
  <c r="J120" i="3"/>
  <c r="F120" i="3"/>
  <c r="I120" i="3"/>
  <c r="I111" i="3"/>
  <c r="I112" i="3"/>
  <c r="F119" i="3"/>
  <c r="K140" i="3"/>
  <c r="F140" i="3"/>
  <c r="H140" i="3"/>
  <c r="I140" i="3"/>
  <c r="K143" i="3"/>
  <c r="L143" i="3"/>
  <c r="K123" i="3"/>
  <c r="L123" i="3"/>
  <c r="G123" i="3"/>
  <c r="F115" i="3"/>
  <c r="J115" i="3"/>
  <c r="K119" i="3"/>
  <c r="G119" i="3"/>
  <c r="F124" i="3"/>
  <c r="I124" i="3"/>
  <c r="H124" i="3"/>
  <c r="J124" i="3"/>
  <c r="G157" i="3"/>
  <c r="L157" i="3"/>
  <c r="K157" i="3"/>
  <c r="I115" i="3"/>
  <c r="I119" i="3"/>
  <c r="L119" i="3"/>
  <c r="F132" i="3"/>
  <c r="J132" i="3"/>
  <c r="I132" i="3"/>
  <c r="H132" i="3"/>
  <c r="K111" i="3"/>
  <c r="F111" i="3"/>
  <c r="J111" i="3"/>
  <c r="I110" i="3"/>
  <c r="L121" i="3"/>
  <c r="H121" i="3"/>
  <c r="I121" i="3"/>
  <c r="I130" i="3"/>
  <c r="G141" i="3"/>
  <c r="L141" i="3"/>
  <c r="K141" i="3"/>
  <c r="K159" i="3"/>
  <c r="H187" i="3"/>
  <c r="L187" i="3"/>
  <c r="I187" i="3"/>
  <c r="F187" i="3"/>
  <c r="G188" i="3"/>
  <c r="L188" i="3"/>
  <c r="K124" i="3"/>
  <c r="K127" i="3"/>
  <c r="K128" i="3"/>
  <c r="H128" i="3"/>
  <c r="H131" i="3"/>
  <c r="L131" i="3"/>
  <c r="K151" i="3"/>
  <c r="K177" i="3"/>
  <c r="H195" i="3"/>
  <c r="L195" i="3"/>
  <c r="I195" i="3"/>
  <c r="F195" i="3"/>
  <c r="G196" i="3"/>
  <c r="L196" i="3"/>
  <c r="K172" i="3"/>
  <c r="F172" i="3"/>
  <c r="H172" i="3"/>
  <c r="K183" i="3"/>
  <c r="G183" i="3"/>
  <c r="F122" i="3"/>
  <c r="J122" i="3"/>
  <c r="G125" i="3"/>
  <c r="L125" i="3"/>
  <c r="G132" i="3"/>
  <c r="L132" i="3"/>
  <c r="K135" i="3"/>
  <c r="K164" i="3"/>
  <c r="F164" i="3"/>
  <c r="H164" i="3"/>
  <c r="G173" i="3"/>
  <c r="L173" i="3"/>
  <c r="K173" i="3"/>
  <c r="K175" i="3"/>
  <c r="G175" i="3"/>
  <c r="K191" i="3"/>
  <c r="G191" i="3"/>
  <c r="K122" i="3"/>
  <c r="L151" i="3"/>
  <c r="K156" i="3"/>
  <c r="F156" i="3"/>
  <c r="H156" i="3"/>
  <c r="K181" i="3"/>
  <c r="F186" i="3"/>
  <c r="J186" i="3"/>
  <c r="L186" i="3"/>
  <c r="I186" i="3"/>
  <c r="H186" i="3"/>
  <c r="K199" i="3"/>
  <c r="G199" i="3"/>
  <c r="I113" i="3"/>
  <c r="J114" i="3"/>
  <c r="K115" i="3"/>
  <c r="L116" i="3"/>
  <c r="I118" i="3"/>
  <c r="F121" i="3"/>
  <c r="F123" i="3"/>
  <c r="I123" i="3"/>
  <c r="K132" i="3"/>
  <c r="K148" i="3"/>
  <c r="F148" i="3"/>
  <c r="H148" i="3"/>
  <c r="G165" i="3"/>
  <c r="L165" i="3"/>
  <c r="K165" i="3"/>
  <c r="I172" i="3"/>
  <c r="G189" i="3"/>
  <c r="K189" i="3"/>
  <c r="F194" i="3"/>
  <c r="J194" i="3"/>
  <c r="L194" i="3"/>
  <c r="I194" i="3"/>
  <c r="H194" i="3"/>
  <c r="K196" i="3"/>
  <c r="G197" i="3"/>
  <c r="K197" i="3"/>
  <c r="F202" i="3"/>
  <c r="J202" i="3"/>
  <c r="L202" i="3"/>
  <c r="I202" i="3"/>
  <c r="H202" i="3"/>
  <c r="L124" i="3"/>
  <c r="G124" i="3"/>
  <c r="F130" i="3"/>
  <c r="J130" i="3"/>
  <c r="L130" i="3"/>
  <c r="H130" i="3"/>
  <c r="G133" i="3"/>
  <c r="L133" i="3"/>
  <c r="G149" i="3"/>
  <c r="L149" i="3"/>
  <c r="K149" i="3"/>
  <c r="K167" i="3"/>
  <c r="K179" i="3"/>
  <c r="G179" i="3"/>
  <c r="L191" i="3"/>
  <c r="K204" i="3"/>
  <c r="G204" i="3"/>
  <c r="L204" i="3"/>
  <c r="L205" i="3"/>
  <c r="G205" i="3"/>
  <c r="K131" i="3"/>
  <c r="H136" i="3"/>
  <c r="L139" i="3"/>
  <c r="K139" i="3"/>
  <c r="H144" i="3"/>
  <c r="L147" i="3"/>
  <c r="K147" i="3"/>
  <c r="H152" i="3"/>
  <c r="L155" i="3"/>
  <c r="K155" i="3"/>
  <c r="H160" i="3"/>
  <c r="L163" i="3"/>
  <c r="K163" i="3"/>
  <c r="H168" i="3"/>
  <c r="L171" i="3"/>
  <c r="K171" i="3"/>
  <c r="H176" i="3"/>
  <c r="H180" i="3"/>
  <c r="H184" i="3"/>
  <c r="H192" i="3"/>
  <c r="H200" i="3"/>
  <c r="I203" i="3"/>
  <c r="I204" i="3"/>
  <c r="F207" i="3"/>
  <c r="J207" i="3"/>
  <c r="H208" i="3"/>
  <c r="F208" i="3"/>
  <c r="I208" i="3"/>
  <c r="H216" i="3"/>
  <c r="K216" i="3"/>
  <c r="I216" i="3"/>
  <c r="F216" i="3"/>
  <c r="K187" i="3"/>
  <c r="K195" i="3"/>
  <c r="K207" i="3"/>
  <c r="F138" i="3"/>
  <c r="J138" i="3"/>
  <c r="G140" i="3"/>
  <c r="L140" i="3"/>
  <c r="F146" i="3"/>
  <c r="J146" i="3"/>
  <c r="G148" i="3"/>
  <c r="L148" i="3"/>
  <c r="F154" i="3"/>
  <c r="J154" i="3"/>
  <c r="G156" i="3"/>
  <c r="L156" i="3"/>
  <c r="F162" i="3"/>
  <c r="J162" i="3"/>
  <c r="G164" i="3"/>
  <c r="L164" i="3"/>
  <c r="F170" i="3"/>
  <c r="J170" i="3"/>
  <c r="G172" i="3"/>
  <c r="L172" i="3"/>
  <c r="G207" i="3"/>
  <c r="K209" i="3"/>
  <c r="G209" i="3"/>
  <c r="L209" i="3"/>
  <c r="F126" i="3"/>
  <c r="J126" i="3"/>
  <c r="L128" i="3"/>
  <c r="G128" i="3"/>
  <c r="F134" i="3"/>
  <c r="J134" i="3"/>
  <c r="L136" i="3"/>
  <c r="G136" i="3"/>
  <c r="L138" i="3"/>
  <c r="F142" i="3"/>
  <c r="J142" i="3"/>
  <c r="L144" i="3"/>
  <c r="G144" i="3"/>
  <c r="L146" i="3"/>
  <c r="F150" i="3"/>
  <c r="J150" i="3"/>
  <c r="L152" i="3"/>
  <c r="G152" i="3"/>
  <c r="L154" i="3"/>
  <c r="F158" i="3"/>
  <c r="J158" i="3"/>
  <c r="L160" i="3"/>
  <c r="G160" i="3"/>
  <c r="L162" i="3"/>
  <c r="F166" i="3"/>
  <c r="J166" i="3"/>
  <c r="L168" i="3"/>
  <c r="G168" i="3"/>
  <c r="L170" i="3"/>
  <c r="F174" i="3"/>
  <c r="J174" i="3"/>
  <c r="L176" i="3"/>
  <c r="G176" i="3"/>
  <c r="F178" i="3"/>
  <c r="J178" i="3"/>
  <c r="G180" i="3"/>
  <c r="L180" i="3"/>
  <c r="F182" i="3"/>
  <c r="J182" i="3"/>
  <c r="L184" i="3"/>
  <c r="G184" i="3"/>
  <c r="F190" i="3"/>
  <c r="J190" i="3"/>
  <c r="L192" i="3"/>
  <c r="G192" i="3"/>
  <c r="F198" i="3"/>
  <c r="J198" i="3"/>
  <c r="L200" i="3"/>
  <c r="G200" i="3"/>
  <c r="I207" i="3"/>
  <c r="J208" i="3"/>
  <c r="L207" i="3"/>
  <c r="K208" i="3"/>
  <c r="K211" i="3"/>
  <c r="F203" i="3"/>
  <c r="J203" i="3"/>
  <c r="I129" i="3"/>
  <c r="I137" i="3"/>
  <c r="I145" i="3"/>
  <c r="I153" i="3"/>
  <c r="I161" i="3"/>
  <c r="I169" i="3"/>
  <c r="K203" i="3"/>
  <c r="H212" i="3"/>
  <c r="L215" i="3"/>
  <c r="K215" i="3"/>
  <c r="L217" i="3"/>
  <c r="H220" i="3"/>
  <c r="L223" i="3"/>
  <c r="K223" i="3"/>
  <c r="F224" i="3"/>
  <c r="L225" i="3"/>
  <c r="H228" i="3"/>
  <c r="L231" i="3"/>
  <c r="K231" i="3"/>
  <c r="F232" i="3"/>
  <c r="L233" i="3"/>
  <c r="H236" i="3"/>
  <c r="L239" i="3"/>
  <c r="K239" i="3"/>
  <c r="F240" i="3"/>
  <c r="L241" i="3"/>
  <c r="H244" i="3"/>
  <c r="L247" i="3"/>
  <c r="K247" i="3"/>
  <c r="F248" i="3"/>
  <c r="L249" i="3"/>
  <c r="H252" i="3"/>
  <c r="F261" i="3"/>
  <c r="J261" i="3"/>
  <c r="I261" i="3"/>
  <c r="F262" i="3"/>
  <c r="H266" i="3"/>
  <c r="H267" i="3"/>
  <c r="L269" i="3"/>
  <c r="J270" i="3"/>
  <c r="K273" i="3"/>
  <c r="I274" i="3"/>
  <c r="K274" i="3"/>
  <c r="G274" i="3"/>
  <c r="L275" i="3"/>
  <c r="G275" i="3"/>
  <c r="H282" i="3"/>
  <c r="L284" i="3"/>
  <c r="K312" i="3"/>
  <c r="G312" i="3"/>
  <c r="K219" i="3"/>
  <c r="I224" i="3"/>
  <c r="K227" i="3"/>
  <c r="I232" i="3"/>
  <c r="K235" i="3"/>
  <c r="I240" i="3"/>
  <c r="K243" i="3"/>
  <c r="I248" i="3"/>
  <c r="K251" i="3"/>
  <c r="F265" i="3"/>
  <c r="J265" i="3"/>
  <c r="F267" i="3"/>
  <c r="L270" i="3"/>
  <c r="G271" i="3"/>
  <c r="L271" i="3"/>
  <c r="L273" i="3"/>
  <c r="G276" i="3"/>
  <c r="F281" i="3"/>
  <c r="J281" i="3"/>
  <c r="I281" i="3"/>
  <c r="F282" i="3"/>
  <c r="F293" i="3"/>
  <c r="J293" i="3"/>
  <c r="L293" i="3"/>
  <c r="H293" i="3"/>
  <c r="F309" i="3"/>
  <c r="J309" i="3"/>
  <c r="H309" i="3"/>
  <c r="L309" i="3"/>
  <c r="I309" i="3"/>
  <c r="K316" i="3"/>
  <c r="G316" i="3"/>
  <c r="K262" i="3"/>
  <c r="F277" i="3"/>
  <c r="J277" i="3"/>
  <c r="I277" i="3"/>
  <c r="F301" i="3"/>
  <c r="J301" i="3"/>
  <c r="H301" i="3"/>
  <c r="I301" i="3"/>
  <c r="F305" i="3"/>
  <c r="J305" i="3"/>
  <c r="H305" i="3"/>
  <c r="L305" i="3"/>
  <c r="I305" i="3"/>
  <c r="L208" i="3"/>
  <c r="F214" i="3"/>
  <c r="J214" i="3"/>
  <c r="L216" i="3"/>
  <c r="G216" i="3"/>
  <c r="F222" i="3"/>
  <c r="J222" i="3"/>
  <c r="K224" i="3"/>
  <c r="L224" i="3"/>
  <c r="G224" i="3"/>
  <c r="F230" i="3"/>
  <c r="J230" i="3"/>
  <c r="K232" i="3"/>
  <c r="L232" i="3"/>
  <c r="G232" i="3"/>
  <c r="F238" i="3"/>
  <c r="J238" i="3"/>
  <c r="K240" i="3"/>
  <c r="L240" i="3"/>
  <c r="G240" i="3"/>
  <c r="F246" i="3"/>
  <c r="J246" i="3"/>
  <c r="K248" i="3"/>
  <c r="L248" i="3"/>
  <c r="G248" i="3"/>
  <c r="F254" i="3"/>
  <c r="J254" i="3"/>
  <c r="H258" i="3"/>
  <c r="H259" i="3"/>
  <c r="J262" i="3"/>
  <c r="K265" i="3"/>
  <c r="I266" i="3"/>
  <c r="K266" i="3"/>
  <c r="G266" i="3"/>
  <c r="L267" i="3"/>
  <c r="G267" i="3"/>
  <c r="K276" i="3"/>
  <c r="L280" i="3"/>
  <c r="K281" i="3"/>
  <c r="K282" i="3"/>
  <c r="I293" i="3"/>
  <c r="H295" i="3"/>
  <c r="F295" i="3"/>
  <c r="G311" i="3"/>
  <c r="L311" i="3"/>
  <c r="I189" i="3"/>
  <c r="I197" i="3"/>
  <c r="I205" i="3"/>
  <c r="J206" i="3"/>
  <c r="F210" i="3"/>
  <c r="J210" i="3"/>
  <c r="G212" i="3"/>
  <c r="L212" i="3"/>
  <c r="L214" i="3"/>
  <c r="G217" i="3"/>
  <c r="F218" i="3"/>
  <c r="J218" i="3"/>
  <c r="G220" i="3"/>
  <c r="L220" i="3"/>
  <c r="L222" i="3"/>
  <c r="G225" i="3"/>
  <c r="F226" i="3"/>
  <c r="J226" i="3"/>
  <c r="G228" i="3"/>
  <c r="L228" i="3"/>
  <c r="L230" i="3"/>
  <c r="G233" i="3"/>
  <c r="F234" i="3"/>
  <c r="J234" i="3"/>
  <c r="G236" i="3"/>
  <c r="L236" i="3"/>
  <c r="L238" i="3"/>
  <c r="G241" i="3"/>
  <c r="F242" i="3"/>
  <c r="J242" i="3"/>
  <c r="G244" i="3"/>
  <c r="L244" i="3"/>
  <c r="L246" i="3"/>
  <c r="G249" i="3"/>
  <c r="F250" i="3"/>
  <c r="J250" i="3"/>
  <c r="G252" i="3"/>
  <c r="L252" i="3"/>
  <c r="L254" i="3"/>
  <c r="L256" i="3"/>
  <c r="F257" i="3"/>
  <c r="J257" i="3"/>
  <c r="F259" i="3"/>
  <c r="L262" i="3"/>
  <c r="G263" i="3"/>
  <c r="L263" i="3"/>
  <c r="L265" i="3"/>
  <c r="J266" i="3"/>
  <c r="J267" i="3"/>
  <c r="G268" i="3"/>
  <c r="H270" i="3"/>
  <c r="K277" i="3"/>
  <c r="K278" i="3"/>
  <c r="L281" i="3"/>
  <c r="J282" i="3"/>
  <c r="K291" i="3"/>
  <c r="H291" i="3"/>
  <c r="K293" i="3"/>
  <c r="G295" i="3"/>
  <c r="L295" i="3"/>
  <c r="L307" i="3"/>
  <c r="G307" i="3"/>
  <c r="K314" i="3"/>
  <c r="G314" i="3"/>
  <c r="L266" i="3"/>
  <c r="K267" i="3"/>
  <c r="F269" i="3"/>
  <c r="J269" i="3"/>
  <c r="I269" i="3"/>
  <c r="F270" i="3"/>
  <c r="L277" i="3"/>
  <c r="L282" i="3"/>
  <c r="L283" i="3"/>
  <c r="G283" i="3"/>
  <c r="K286" i="3"/>
  <c r="K287" i="3"/>
  <c r="H287" i="3"/>
  <c r="K290" i="3"/>
  <c r="H299" i="3"/>
  <c r="I299" i="3"/>
  <c r="F299" i="3"/>
  <c r="G303" i="3"/>
  <c r="L303" i="3"/>
  <c r="L310" i="3"/>
  <c r="I310" i="3"/>
  <c r="F310" i="3"/>
  <c r="H310" i="3"/>
  <c r="K258" i="3"/>
  <c r="G258" i="3"/>
  <c r="L259" i="3"/>
  <c r="G259" i="3"/>
  <c r="F273" i="3"/>
  <c r="J273" i="3"/>
  <c r="G279" i="3"/>
  <c r="L279" i="3"/>
  <c r="L299" i="3"/>
  <c r="G299" i="3"/>
  <c r="L306" i="3"/>
  <c r="I306" i="3"/>
  <c r="F306" i="3"/>
  <c r="H306" i="3"/>
  <c r="L255" i="3"/>
  <c r="K255" i="3"/>
  <c r="J258" i="3"/>
  <c r="J259" i="3"/>
  <c r="H262" i="3"/>
  <c r="H265" i="3"/>
  <c r="K269" i="3"/>
  <c r="K270" i="3"/>
  <c r="I273" i="3"/>
  <c r="K279" i="3"/>
  <c r="G280" i="3"/>
  <c r="H281" i="3"/>
  <c r="J287" i="3"/>
  <c r="G288" i="3"/>
  <c r="L290" i="3"/>
  <c r="K295" i="3"/>
  <c r="F297" i="3"/>
  <c r="J297" i="3"/>
  <c r="L297" i="3"/>
  <c r="H297" i="3"/>
  <c r="K301" i="3"/>
  <c r="L302" i="3"/>
  <c r="I302" i="3"/>
  <c r="F302" i="3"/>
  <c r="K309" i="3"/>
  <c r="L294" i="3"/>
  <c r="K294" i="3"/>
  <c r="L298" i="3"/>
  <c r="K298" i="3"/>
  <c r="I303" i="3"/>
  <c r="I307" i="3"/>
  <c r="I311" i="3"/>
  <c r="F321" i="3"/>
  <c r="J321" i="3"/>
  <c r="L326" i="3"/>
  <c r="G327" i="3"/>
  <c r="H328" i="3"/>
  <c r="H331" i="3"/>
  <c r="H334" i="3"/>
  <c r="J92" i="3"/>
  <c r="K92" i="3"/>
  <c r="H92" i="3"/>
  <c r="J60" i="3"/>
  <c r="H60" i="3"/>
  <c r="F31" i="3"/>
  <c r="L31" i="3"/>
  <c r="I31" i="3"/>
  <c r="K31" i="3"/>
  <c r="H31" i="3"/>
  <c r="J31" i="3"/>
  <c r="H12" i="3"/>
  <c r="G25" i="3"/>
  <c r="L25" i="3"/>
  <c r="K25" i="3"/>
  <c r="F313" i="3"/>
  <c r="J313" i="3"/>
  <c r="L315" i="3"/>
  <c r="G315" i="3"/>
  <c r="F317" i="3"/>
  <c r="J317" i="3"/>
  <c r="G319" i="3"/>
  <c r="L319" i="3"/>
  <c r="H322" i="3"/>
  <c r="F328" i="3"/>
  <c r="F331" i="3"/>
  <c r="G333" i="3"/>
  <c r="L333" i="3"/>
  <c r="F334" i="3"/>
  <c r="G336" i="3"/>
  <c r="K336" i="3"/>
  <c r="K51" i="3"/>
  <c r="H97" i="3"/>
  <c r="F97" i="3"/>
  <c r="J97" i="3"/>
  <c r="H65" i="3"/>
  <c r="F65" i="3"/>
  <c r="K65" i="3"/>
  <c r="J65" i="3"/>
  <c r="H337" i="3"/>
  <c r="I337" i="3"/>
  <c r="J337" i="3"/>
  <c r="H84" i="3"/>
  <c r="I84" i="3"/>
  <c r="F84" i="3"/>
  <c r="J84" i="3"/>
  <c r="K84" i="3"/>
  <c r="H52" i="3"/>
  <c r="I52" i="3"/>
  <c r="J52" i="3"/>
  <c r="F52" i="3"/>
  <c r="G83" i="3"/>
  <c r="K83" i="3"/>
  <c r="F12" i="3"/>
  <c r="L327" i="3"/>
  <c r="I331" i="3"/>
  <c r="K331" i="3"/>
  <c r="K337" i="3"/>
  <c r="H89" i="3"/>
  <c r="F89" i="3"/>
  <c r="J89" i="3"/>
  <c r="K89" i="3"/>
  <c r="I89" i="3"/>
  <c r="H57" i="3"/>
  <c r="F57" i="3"/>
  <c r="J57" i="3"/>
  <c r="I57" i="3"/>
  <c r="G88" i="3"/>
  <c r="K88" i="3"/>
  <c r="G56" i="3"/>
  <c r="K56" i="3"/>
  <c r="I12" i="3"/>
  <c r="I213" i="3"/>
  <c r="I221" i="3"/>
  <c r="I229" i="3"/>
  <c r="I237" i="3"/>
  <c r="I245" i="3"/>
  <c r="I253" i="3"/>
  <c r="F285" i="3"/>
  <c r="J285" i="3"/>
  <c r="G287" i="3"/>
  <c r="L287" i="3"/>
  <c r="F289" i="3"/>
  <c r="J289" i="3"/>
  <c r="L291" i="3"/>
  <c r="G291" i="3"/>
  <c r="G300" i="3"/>
  <c r="J322" i="3"/>
  <c r="K322" i="3"/>
  <c r="K328" i="3"/>
  <c r="G328" i="3"/>
  <c r="L331" i="3"/>
  <c r="G332" i="3"/>
  <c r="F332" i="3"/>
  <c r="I332" i="3"/>
  <c r="K334" i="3"/>
  <c r="L337" i="3"/>
  <c r="L83" i="3"/>
  <c r="I65" i="3"/>
  <c r="H108" i="3"/>
  <c r="J108" i="3"/>
  <c r="L108" i="3"/>
  <c r="L76" i="3"/>
  <c r="H76" i="3"/>
  <c r="J76" i="3"/>
  <c r="K107" i="3"/>
  <c r="G107" i="3"/>
  <c r="L322" i="3"/>
  <c r="F323" i="3"/>
  <c r="I323" i="3"/>
  <c r="L328" i="3"/>
  <c r="H329" i="3"/>
  <c r="I329" i="3"/>
  <c r="F329" i="3"/>
  <c r="L334" i="3"/>
  <c r="H81" i="3"/>
  <c r="F81" i="3"/>
  <c r="J81" i="3"/>
  <c r="H49" i="3"/>
  <c r="F49" i="3"/>
  <c r="K49" i="3"/>
  <c r="J49" i="3"/>
  <c r="K318" i="3"/>
  <c r="K323" i="3"/>
  <c r="F326" i="3"/>
  <c r="I326" i="3"/>
  <c r="J100" i="3"/>
  <c r="H100" i="3"/>
  <c r="I100" i="3"/>
  <c r="J68" i="3"/>
  <c r="H68" i="3"/>
  <c r="I68" i="3"/>
  <c r="G99" i="3"/>
  <c r="L99" i="3"/>
  <c r="G67" i="3"/>
  <c r="L67" i="3"/>
  <c r="L12" i="3"/>
  <c r="K12" i="3"/>
  <c r="K302" i="3"/>
  <c r="K306" i="3"/>
  <c r="K310" i="3"/>
  <c r="L323" i="3"/>
  <c r="K326" i="3"/>
  <c r="L329" i="3"/>
  <c r="G330" i="3"/>
  <c r="L335" i="3"/>
  <c r="G335" i="3"/>
  <c r="K99" i="3"/>
  <c r="H105" i="3"/>
  <c r="F105" i="3"/>
  <c r="I105" i="3"/>
  <c r="J105" i="3"/>
  <c r="H73" i="3"/>
  <c r="F73" i="3"/>
  <c r="I73" i="3"/>
  <c r="J73" i="3"/>
  <c r="G104" i="3"/>
  <c r="K104" i="3"/>
  <c r="G72" i="3"/>
  <c r="K72" i="3"/>
  <c r="I260" i="3"/>
  <c r="I268" i="3"/>
  <c r="I276" i="3"/>
  <c r="I284" i="3"/>
  <c r="I292" i="3"/>
  <c r="I300" i="3"/>
  <c r="L324" i="3"/>
  <c r="F330" i="3"/>
  <c r="J330" i="3"/>
  <c r="L89" i="3"/>
  <c r="L62" i="3"/>
  <c r="L53" i="3"/>
  <c r="F98" i="3"/>
  <c r="F70" i="3"/>
  <c r="K97" i="3"/>
  <c r="K78" i="3"/>
  <c r="K47" i="3"/>
  <c r="I78" i="3"/>
  <c r="H98" i="3"/>
  <c r="H82" i="3"/>
  <c r="H66" i="3"/>
  <c r="H50" i="3"/>
  <c r="G60" i="3"/>
  <c r="K60" i="3"/>
  <c r="K45" i="3"/>
  <c r="I35" i="3"/>
  <c r="H35" i="3"/>
  <c r="F35" i="3"/>
  <c r="G35" i="3"/>
  <c r="K35" i="3"/>
  <c r="L35" i="3"/>
  <c r="I103" i="3"/>
  <c r="H103" i="3"/>
  <c r="I87" i="3"/>
  <c r="H87" i="3"/>
  <c r="I71" i="3"/>
  <c r="H71" i="3"/>
  <c r="I55" i="3"/>
  <c r="H55" i="3"/>
  <c r="C12" i="3"/>
  <c r="H45" i="3"/>
  <c r="J45" i="3"/>
  <c r="G96" i="3"/>
  <c r="K96" i="3"/>
  <c r="G80" i="3"/>
  <c r="K80" i="3"/>
  <c r="G64" i="3"/>
  <c r="K64" i="3"/>
  <c r="G48" i="3"/>
  <c r="K48" i="3"/>
  <c r="F39" i="3"/>
  <c r="I39" i="3"/>
  <c r="K39" i="3"/>
  <c r="H39" i="3"/>
  <c r="F23" i="3"/>
  <c r="I23" i="3"/>
  <c r="K23" i="3"/>
  <c r="J23" i="3"/>
  <c r="H23" i="3"/>
  <c r="G28" i="3"/>
  <c r="L28" i="3"/>
  <c r="H107" i="3"/>
  <c r="I107" i="3"/>
  <c r="H91" i="3"/>
  <c r="I91" i="3"/>
  <c r="H75" i="3"/>
  <c r="I75" i="3"/>
  <c r="H59" i="3"/>
  <c r="I59" i="3"/>
  <c r="L106" i="3"/>
  <c r="G106" i="3"/>
  <c r="L90" i="3"/>
  <c r="G90" i="3"/>
  <c r="L74" i="3"/>
  <c r="G74" i="3"/>
  <c r="L58" i="3"/>
  <c r="G58" i="3"/>
  <c r="I312" i="3"/>
  <c r="I320" i="3"/>
  <c r="L103" i="3"/>
  <c r="L94" i="3"/>
  <c r="L57" i="3"/>
  <c r="L48" i="3"/>
  <c r="F102" i="3"/>
  <c r="F75" i="3"/>
  <c r="F66" i="3"/>
  <c r="K74" i="3"/>
  <c r="I94" i="3"/>
  <c r="I62" i="3"/>
  <c r="H106" i="3"/>
  <c r="H90" i="3"/>
  <c r="H74" i="3"/>
  <c r="H58" i="3"/>
  <c r="G68" i="3"/>
  <c r="K68" i="3"/>
  <c r="G52" i="3"/>
  <c r="K52" i="3"/>
  <c r="I43" i="3"/>
  <c r="K43" i="3"/>
  <c r="H43" i="3"/>
  <c r="F43" i="3"/>
  <c r="I27" i="3"/>
  <c r="K27" i="3"/>
  <c r="H27" i="3"/>
  <c r="F27" i="3"/>
  <c r="I95" i="3"/>
  <c r="H95" i="3"/>
  <c r="I79" i="3"/>
  <c r="H79" i="3"/>
  <c r="I63" i="3"/>
  <c r="H63" i="3"/>
  <c r="I47" i="3"/>
  <c r="H47" i="3"/>
  <c r="J39" i="3"/>
  <c r="F21" i="3"/>
  <c r="H21" i="3"/>
  <c r="H99" i="3"/>
  <c r="I99" i="3"/>
  <c r="H83" i="3"/>
  <c r="I83" i="3"/>
  <c r="H67" i="3"/>
  <c r="I67" i="3"/>
  <c r="H51" i="3"/>
  <c r="I51" i="3"/>
  <c r="L98" i="3"/>
  <c r="G98" i="3"/>
  <c r="L82" i="3"/>
  <c r="G82" i="3"/>
  <c r="L66" i="3"/>
  <c r="G66" i="3"/>
  <c r="L50" i="3"/>
  <c r="G50" i="3"/>
  <c r="G30" i="3"/>
  <c r="K30" i="3"/>
  <c r="L21" i="3"/>
  <c r="G21" i="3"/>
  <c r="L27" i="3"/>
  <c r="K42" i="3"/>
  <c r="K34" i="3"/>
  <c r="K26" i="3"/>
  <c r="J41" i="3"/>
  <c r="J33" i="3"/>
  <c r="J25" i="3"/>
  <c r="G62" i="2"/>
  <c r="G25" i="2"/>
  <c r="I25" i="2"/>
  <c r="G50" i="2"/>
  <c r="K50" i="2"/>
  <c r="G42" i="2"/>
  <c r="J42" i="2"/>
  <c r="G23" i="2"/>
  <c r="I23" i="2"/>
  <c r="I29" i="2"/>
  <c r="G12" i="3"/>
  <c r="G22" i="2"/>
  <c r="I22" i="2"/>
  <c r="L39" i="3"/>
  <c r="L23" i="3"/>
  <c r="K46" i="3"/>
  <c r="J37" i="3"/>
  <c r="J29" i="3"/>
  <c r="G67" i="2"/>
  <c r="K67" i="2"/>
  <c r="G33" i="2"/>
  <c r="K33" i="2"/>
  <c r="G28" i="2"/>
  <c r="I28" i="2"/>
  <c r="G32" i="2"/>
  <c r="K32" i="2"/>
  <c r="G27" i="2"/>
  <c r="I27" i="2"/>
  <c r="G31" i="2"/>
  <c r="K31" i="2"/>
  <c r="G26" i="2"/>
  <c r="I26" i="2"/>
  <c r="Y4" i="2"/>
  <c r="Y19" i="2"/>
  <c r="Y23" i="2"/>
  <c r="W7" i="2"/>
  <c r="I62" i="2"/>
  <c r="O23" i="1"/>
  <c r="O26" i="1"/>
  <c r="O34" i="1"/>
  <c r="O24" i="1"/>
  <c r="O35" i="1"/>
  <c r="O29" i="1"/>
  <c r="O32" i="1"/>
  <c r="O21" i="1"/>
  <c r="O27" i="1"/>
  <c r="O22" i="1"/>
  <c r="O30" i="1"/>
  <c r="O28" i="1"/>
  <c r="O31" i="1"/>
  <c r="O25" i="1"/>
  <c r="O33" i="1"/>
  <c r="C11" i="2"/>
  <c r="C12" i="2"/>
  <c r="K18" i="3"/>
  <c r="J18" i="3"/>
  <c r="C16" i="2" l="1"/>
  <c r="D18" i="2" s="1"/>
  <c r="O25" i="2"/>
  <c r="O31" i="2"/>
  <c r="O24" i="2"/>
  <c r="O64" i="2"/>
  <c r="O57" i="2"/>
  <c r="O33" i="2"/>
  <c r="O74" i="2"/>
  <c r="O32" i="2"/>
  <c r="C15" i="2"/>
  <c r="O45" i="2"/>
  <c r="O27" i="2"/>
  <c r="O28" i="2"/>
  <c r="O26" i="2"/>
  <c r="O53" i="2"/>
  <c r="O61" i="2"/>
  <c r="O56" i="2"/>
  <c r="O50" i="2"/>
  <c r="O62" i="2"/>
  <c r="O34" i="2"/>
  <c r="O73" i="2"/>
  <c r="O51" i="2"/>
  <c r="O55" i="2"/>
  <c r="O68" i="2"/>
  <c r="O70" i="2"/>
  <c r="O52" i="2"/>
  <c r="O63" i="2"/>
  <c r="O49" i="2"/>
  <c r="O58" i="2"/>
  <c r="O22" i="2"/>
  <c r="O65" i="2"/>
  <c r="O66" i="2"/>
  <c r="O72" i="2"/>
  <c r="O54" i="2"/>
  <c r="O60" i="2"/>
  <c r="O23" i="2"/>
  <c r="O47" i="2"/>
  <c r="O69" i="2"/>
  <c r="O48" i="2"/>
  <c r="O67" i="2"/>
  <c r="O46" i="2"/>
  <c r="O71" i="2"/>
  <c r="O30" i="2"/>
  <c r="O59" i="2"/>
  <c r="O29" i="2"/>
  <c r="Y25" i="2"/>
  <c r="W8" i="2"/>
  <c r="W2" i="2"/>
  <c r="P38" i="2"/>
  <c r="R38" i="2" s="1"/>
  <c r="T38" i="2" s="1"/>
  <c r="P47" i="2"/>
  <c r="R47" i="2" s="1"/>
  <c r="T47" i="2" s="1"/>
  <c r="P56" i="2"/>
  <c r="R56" i="2" s="1"/>
  <c r="T56" i="2" s="1"/>
  <c r="P33" i="2"/>
  <c r="R33" i="2" s="1"/>
  <c r="T33" i="2" s="1"/>
  <c r="P74" i="2"/>
  <c r="R74" i="2" s="1"/>
  <c r="T74" i="2" s="1"/>
  <c r="Y3" i="2"/>
  <c r="Y7" i="2"/>
  <c r="W9" i="2"/>
  <c r="P41" i="2"/>
  <c r="R41" i="2" s="1"/>
  <c r="T41" i="2" s="1"/>
  <c r="P51" i="2"/>
  <c r="R51" i="2" s="1"/>
  <c r="T51" i="2" s="1"/>
  <c r="P60" i="2"/>
  <c r="R60" i="2" s="1"/>
  <c r="T60" i="2" s="1"/>
  <c r="P42" i="2"/>
  <c r="R42" i="2" s="1"/>
  <c r="T42" i="2" s="1"/>
  <c r="P22" i="2"/>
  <c r="R22" i="2" s="1"/>
  <c r="T22" i="2" s="1"/>
  <c r="W19" i="2"/>
  <c r="W18" i="2"/>
  <c r="Y26" i="2"/>
  <c r="W13" i="2"/>
  <c r="P71" i="2"/>
  <c r="R71" i="2" s="1"/>
  <c r="T71" i="2" s="1"/>
  <c r="P73" i="2"/>
  <c r="R73" i="2" s="1"/>
  <c r="T73" i="2" s="1"/>
  <c r="P65" i="2"/>
  <c r="R65" i="2" s="1"/>
  <c r="T65" i="2" s="1"/>
  <c r="P68" i="2"/>
  <c r="R68" i="2" s="1"/>
  <c r="T68" i="2" s="1"/>
  <c r="P36" i="2"/>
  <c r="R36" i="2" s="1"/>
  <c r="T36" i="2" s="1"/>
  <c r="P45" i="2"/>
  <c r="R45" i="2" s="1"/>
  <c r="T45" i="2" s="1"/>
  <c r="P54" i="2"/>
  <c r="R54" i="2" s="1"/>
  <c r="T54" i="2" s="1"/>
  <c r="P23" i="2"/>
  <c r="R23" i="2" s="1"/>
  <c r="T23" i="2" s="1"/>
  <c r="P32" i="2"/>
  <c r="R32" i="2" s="1"/>
  <c r="T32" i="2" s="1"/>
  <c r="P31" i="2"/>
  <c r="R31" i="2" s="1"/>
  <c r="T31" i="2" s="1"/>
  <c r="Y21" i="2"/>
  <c r="W11" i="2"/>
  <c r="W10" i="2"/>
  <c r="W23" i="2"/>
  <c r="Y8" i="2"/>
  <c r="W14" i="2"/>
  <c r="P30" i="2"/>
  <c r="R30" i="2" s="1"/>
  <c r="T30" i="2" s="1"/>
  <c r="P70" i="2"/>
  <c r="R70" i="2" s="1"/>
  <c r="T70" i="2" s="1"/>
  <c r="P39" i="2"/>
  <c r="R39" i="2" s="1"/>
  <c r="T39" i="2" s="1"/>
  <c r="P48" i="2"/>
  <c r="R48" i="2" s="1"/>
  <c r="T48" i="2" s="1"/>
  <c r="P57" i="2"/>
  <c r="R57" i="2" s="1"/>
  <c r="T57" i="2" s="1"/>
  <c r="D15" i="2"/>
  <c r="C19" i="2" s="1"/>
  <c r="P62" i="2"/>
  <c r="R62" i="2" s="1"/>
  <c r="T62" i="2" s="1"/>
  <c r="Y13" i="2"/>
  <c r="W20" i="2"/>
  <c r="W3" i="2"/>
  <c r="Y2" i="2"/>
  <c r="W15" i="2"/>
  <c r="Y24" i="2"/>
  <c r="W17" i="2"/>
  <c r="P37" i="2"/>
  <c r="R37" i="2" s="1"/>
  <c r="T37" i="2" s="1"/>
  <c r="P46" i="2"/>
  <c r="R46" i="2" s="1"/>
  <c r="T46" i="2" s="1"/>
  <c r="P55" i="2"/>
  <c r="R55" i="2" s="1"/>
  <c r="T55" i="2" s="1"/>
  <c r="P67" i="2"/>
  <c r="R67" i="2" s="1"/>
  <c r="T67" i="2" s="1"/>
  <c r="Y20" i="2"/>
  <c r="W4" i="2"/>
  <c r="Y10" i="2"/>
  <c r="Y9" i="2"/>
  <c r="Y22" i="2"/>
  <c r="W5" i="2"/>
  <c r="W21" i="2"/>
  <c r="P29" i="2"/>
  <c r="R29" i="2" s="1"/>
  <c r="T29" i="2" s="1"/>
  <c r="P34" i="2"/>
  <c r="R34" i="2" s="1"/>
  <c r="T34" i="2" s="1"/>
  <c r="P59" i="2"/>
  <c r="R59" i="2" s="1"/>
  <c r="T59" i="2" s="1"/>
  <c r="P72" i="2"/>
  <c r="R72" i="2" s="1"/>
  <c r="T72" i="2" s="1"/>
  <c r="P64" i="2"/>
  <c r="R64" i="2" s="1"/>
  <c r="T64" i="2" s="1"/>
  <c r="P66" i="2"/>
  <c r="R66" i="2" s="1"/>
  <c r="T66" i="2" s="1"/>
  <c r="P69" i="2"/>
  <c r="R69" i="2" s="1"/>
  <c r="T69" i="2" s="1"/>
  <c r="P40" i="2"/>
  <c r="R40" i="2" s="1"/>
  <c r="T40" i="2" s="1"/>
  <c r="P49" i="2"/>
  <c r="R49" i="2" s="1"/>
  <c r="T49" i="2" s="1"/>
  <c r="P58" i="2"/>
  <c r="R58" i="2" s="1"/>
  <c r="T58" i="2" s="1"/>
  <c r="P53" i="2"/>
  <c r="R53" i="2" s="1"/>
  <c r="T53" i="2" s="1"/>
  <c r="P28" i="2"/>
  <c r="R28" i="2" s="1"/>
  <c r="T28" i="2" s="1"/>
  <c r="W12" i="2"/>
  <c r="Y15" i="2"/>
  <c r="P43" i="2"/>
  <c r="R43" i="2" s="1"/>
  <c r="T43" i="2" s="1"/>
  <c r="Y16" i="2"/>
  <c r="P44" i="2"/>
  <c r="R44" i="2" s="1"/>
  <c r="T44" i="2" s="1"/>
  <c r="P26" i="2"/>
  <c r="R26" i="2" s="1"/>
  <c r="T26" i="2" s="1"/>
  <c r="Y11" i="2"/>
  <c r="Y14" i="2"/>
  <c r="W6" i="2"/>
  <c r="P25" i="2"/>
  <c r="R25" i="2" s="1"/>
  <c r="T25" i="2" s="1"/>
  <c r="Y18" i="2"/>
  <c r="Y6" i="2"/>
  <c r="W16" i="2"/>
  <c r="P35" i="2"/>
  <c r="R35" i="2" s="1"/>
  <c r="T35" i="2" s="1"/>
  <c r="P27" i="2"/>
  <c r="R27" i="2" s="1"/>
  <c r="T27" i="2" s="1"/>
  <c r="P24" i="2"/>
  <c r="R24" i="2" s="1"/>
  <c r="T24" i="2" s="1"/>
  <c r="W22" i="2"/>
  <c r="P61" i="2"/>
  <c r="R61" i="2" s="1"/>
  <c r="T61" i="2" s="1"/>
  <c r="Y5" i="2"/>
  <c r="P63" i="2"/>
  <c r="R63" i="2" s="1"/>
  <c r="T63" i="2" s="1"/>
  <c r="P50" i="2"/>
  <c r="R50" i="2" s="1"/>
  <c r="T50" i="2" s="1"/>
  <c r="Y12" i="2"/>
  <c r="Y17" i="2"/>
  <c r="N13" i="3"/>
  <c r="D13" i="3"/>
  <c r="G13" i="3"/>
  <c r="I13" i="3"/>
  <c r="B15" i="3"/>
  <c r="E13" i="3"/>
  <c r="C13" i="3"/>
  <c r="H13" i="3"/>
  <c r="L13" i="3"/>
  <c r="P13" i="3"/>
  <c r="Q13" i="3"/>
  <c r="M13" i="3"/>
  <c r="F13" i="3"/>
  <c r="O13" i="3"/>
  <c r="I18" i="3"/>
  <c r="F18" i="3"/>
  <c r="C18" i="3"/>
  <c r="H18" i="3"/>
  <c r="L18" i="3"/>
  <c r="D18" i="3"/>
  <c r="G18" i="3"/>
  <c r="O1" i="3" l="1"/>
  <c r="O4" i="3"/>
  <c r="O5" i="3"/>
  <c r="O6" i="3"/>
  <c r="O3" i="3"/>
  <c r="O2" i="3"/>
  <c r="E14" i="2"/>
  <c r="C18" i="2"/>
  <c r="F18" i="2"/>
  <c r="F19" i="2" s="1"/>
  <c r="E18" i="3"/>
  <c r="O332" i="3" l="1"/>
  <c r="O269" i="3"/>
  <c r="O289" i="3"/>
  <c r="O331" i="3"/>
  <c r="O303" i="3"/>
  <c r="O226" i="3"/>
  <c r="O333" i="3"/>
  <c r="O304" i="3"/>
  <c r="O230" i="3"/>
  <c r="O252" i="3"/>
  <c r="O232" i="3"/>
  <c r="O194" i="3"/>
  <c r="O130" i="3"/>
  <c r="O219" i="3"/>
  <c r="O223" i="3"/>
  <c r="O255" i="3"/>
  <c r="O225" i="3"/>
  <c r="O198" i="3"/>
  <c r="O134" i="3"/>
  <c r="O209" i="3"/>
  <c r="O175" i="3"/>
  <c r="O205" i="3"/>
  <c r="O212" i="3"/>
  <c r="O136" i="3"/>
  <c r="O128" i="3"/>
  <c r="O108" i="3"/>
  <c r="O76" i="3"/>
  <c r="O125" i="3"/>
  <c r="O137" i="3"/>
  <c r="O86" i="3"/>
  <c r="O155" i="3"/>
  <c r="O89" i="3"/>
  <c r="O40" i="3"/>
  <c r="O112" i="3"/>
  <c r="O61" i="3"/>
  <c r="O53" i="3"/>
  <c r="O93" i="3"/>
  <c r="O323" i="3"/>
  <c r="O261" i="3"/>
  <c r="O281" i="3"/>
  <c r="O325" i="3"/>
  <c r="O282" i="3"/>
  <c r="O218" i="3"/>
  <c r="O310" i="3"/>
  <c r="O300" i="3"/>
  <c r="O222" i="3"/>
  <c r="O244" i="3"/>
  <c r="O224" i="3"/>
  <c r="O186" i="3"/>
  <c r="O288" i="3"/>
  <c r="O211" i="3"/>
  <c r="O296" i="3"/>
  <c r="O253" i="3"/>
  <c r="O221" i="3"/>
  <c r="O190" i="3"/>
  <c r="O126" i="3"/>
  <c r="O195" i="3"/>
  <c r="O167" i="3"/>
  <c r="O201" i="3"/>
  <c r="O123" i="3"/>
  <c r="O133" i="3"/>
  <c r="O120" i="3"/>
  <c r="O104" i="3"/>
  <c r="O72" i="3"/>
  <c r="O163" i="3"/>
  <c r="O119" i="3"/>
  <c r="O82" i="3"/>
  <c r="O148" i="3"/>
  <c r="O81" i="3"/>
  <c r="O36" i="3"/>
  <c r="O107" i="3"/>
  <c r="O56" i="3"/>
  <c r="O49" i="3"/>
  <c r="O85" i="3"/>
  <c r="O46" i="3"/>
  <c r="O87" i="3"/>
  <c r="O23" i="3"/>
  <c r="O317" i="3"/>
  <c r="O337" i="3"/>
  <c r="O273" i="3"/>
  <c r="O320" i="3"/>
  <c r="O278" i="3"/>
  <c r="O210" i="3"/>
  <c r="O306" i="3"/>
  <c r="O275" i="3"/>
  <c r="O214" i="3"/>
  <c r="O236" i="3"/>
  <c r="O216" i="3"/>
  <c r="O178" i="3"/>
  <c r="O274" i="3"/>
  <c r="O203" i="3"/>
  <c r="O291" i="3"/>
  <c r="O249" i="3"/>
  <c r="O217" i="3"/>
  <c r="O182" i="3"/>
  <c r="O118" i="3"/>
  <c r="O187" i="3"/>
  <c r="O159" i="3"/>
  <c r="O197" i="3"/>
  <c r="O220" i="3"/>
  <c r="O129" i="3"/>
  <c r="O110" i="3"/>
  <c r="O100" i="3"/>
  <c r="O68" i="3"/>
  <c r="O156" i="3"/>
  <c r="O115" i="3"/>
  <c r="O78" i="3"/>
  <c r="O51" i="3"/>
  <c r="O73" i="3"/>
  <c r="O32" i="3"/>
  <c r="O99" i="3"/>
  <c r="O29" i="3"/>
  <c r="O45" i="3"/>
  <c r="O77" i="3"/>
  <c r="O309" i="3"/>
  <c r="O328" i="3"/>
  <c r="O265" i="3"/>
  <c r="O327" i="3"/>
  <c r="O270" i="3"/>
  <c r="O330" i="3"/>
  <c r="O302" i="3"/>
  <c r="O267" i="3"/>
  <c r="O294" i="3"/>
  <c r="O228" i="3"/>
  <c r="O298" i="3"/>
  <c r="O170" i="3"/>
  <c r="O260" i="3"/>
  <c r="O292" i="3"/>
  <c r="O290" i="3"/>
  <c r="O245" i="3"/>
  <c r="O295" i="3"/>
  <c r="O174" i="3"/>
  <c r="O200" i="3"/>
  <c r="O204" i="3"/>
  <c r="O151" i="3"/>
  <c r="O193" i="3"/>
  <c r="O196" i="3"/>
  <c r="O122" i="3"/>
  <c r="O169" i="3"/>
  <c r="O96" i="3"/>
  <c r="O64" i="3"/>
  <c r="O149" i="3"/>
  <c r="O106" i="3"/>
  <c r="O74" i="3"/>
  <c r="O47" i="3"/>
  <c r="O141" i="3"/>
  <c r="O28" i="3"/>
  <c r="O91" i="3"/>
  <c r="O25" i="3"/>
  <c r="O41" i="3"/>
  <c r="O69" i="3"/>
  <c r="O334" i="3"/>
  <c r="O293" i="3"/>
  <c r="O313" i="3"/>
  <c r="O322" i="3"/>
  <c r="O336" i="3"/>
  <c r="O250" i="3"/>
  <c r="O319" i="3"/>
  <c r="O318" i="3"/>
  <c r="O254" i="3"/>
  <c r="O263" i="3"/>
  <c r="O256" i="3"/>
  <c r="O271" i="3"/>
  <c r="O154" i="3"/>
  <c r="O243" i="3"/>
  <c r="O247" i="3"/>
  <c r="O284" i="3"/>
  <c r="O237" i="3"/>
  <c r="O283" i="3"/>
  <c r="O158" i="3"/>
  <c r="O184" i="3"/>
  <c r="O191" i="3"/>
  <c r="O135" i="3"/>
  <c r="O185" i="3"/>
  <c r="O172" i="3"/>
  <c r="O161" i="3"/>
  <c r="O139" i="3"/>
  <c r="O88" i="3"/>
  <c r="O168" i="3"/>
  <c r="O171" i="3"/>
  <c r="O98" i="3"/>
  <c r="O66" i="3"/>
  <c r="O31" i="3"/>
  <c r="O52" i="3"/>
  <c r="O144" i="3"/>
  <c r="O75" i="3"/>
  <c r="O113" i="3"/>
  <c r="O33" i="3"/>
  <c r="O116" i="3"/>
  <c r="O30" i="3"/>
  <c r="O55" i="3"/>
  <c r="O326" i="3"/>
  <c r="O257" i="3"/>
  <c r="O234" i="3"/>
  <c r="O246" i="3"/>
  <c r="O280" i="3"/>
  <c r="O227" i="3"/>
  <c r="O233" i="3"/>
  <c r="O192" i="3"/>
  <c r="O213" i="3"/>
  <c r="O152" i="3"/>
  <c r="O60" i="3"/>
  <c r="O90" i="3"/>
  <c r="O48" i="3"/>
  <c r="O124" i="3"/>
  <c r="O54" i="3"/>
  <c r="O79" i="3"/>
  <c r="O301" i="3"/>
  <c r="O312" i="3"/>
  <c r="O315" i="3"/>
  <c r="O272" i="3"/>
  <c r="O202" i="3"/>
  <c r="O239" i="3"/>
  <c r="O286" i="3"/>
  <c r="O176" i="3"/>
  <c r="O181" i="3"/>
  <c r="O160" i="3"/>
  <c r="O140" i="3"/>
  <c r="O62" i="3"/>
  <c r="O24" i="3"/>
  <c r="O59" i="3"/>
  <c r="O42" i="3"/>
  <c r="O22" i="3"/>
  <c r="O285" i="3"/>
  <c r="O299" i="3"/>
  <c r="O335" i="3"/>
  <c r="O207" i="3"/>
  <c r="O162" i="3"/>
  <c r="O231" i="3"/>
  <c r="O268" i="3"/>
  <c r="O199" i="3"/>
  <c r="O177" i="3"/>
  <c r="O127" i="3"/>
  <c r="O114" i="3"/>
  <c r="O58" i="3"/>
  <c r="O121" i="3"/>
  <c r="O37" i="3"/>
  <c r="O38" i="3"/>
  <c r="O43" i="3"/>
  <c r="O277" i="3"/>
  <c r="O311" i="3"/>
  <c r="O329" i="3"/>
  <c r="O266" i="3"/>
  <c r="O146" i="3"/>
  <c r="O287" i="3"/>
  <c r="O206" i="3"/>
  <c r="O183" i="3"/>
  <c r="O188" i="3"/>
  <c r="O111" i="3"/>
  <c r="O164" i="3"/>
  <c r="O35" i="3"/>
  <c r="O117" i="3"/>
  <c r="O109" i="3"/>
  <c r="O34" i="3"/>
  <c r="O39" i="3"/>
  <c r="O321" i="3"/>
  <c r="O307" i="3"/>
  <c r="O314" i="3"/>
  <c r="O276" i="3"/>
  <c r="O138" i="3"/>
  <c r="O279" i="3"/>
  <c r="O166" i="3"/>
  <c r="O179" i="3"/>
  <c r="O165" i="3"/>
  <c r="O92" i="3"/>
  <c r="O157" i="3"/>
  <c r="O105" i="3"/>
  <c r="O83" i="3"/>
  <c r="O101" i="3"/>
  <c r="O26" i="3"/>
  <c r="O27" i="3"/>
  <c r="O305" i="3"/>
  <c r="O262" i="3"/>
  <c r="O308" i="3"/>
  <c r="O248" i="3"/>
  <c r="O251" i="3"/>
  <c r="O258" i="3"/>
  <c r="O150" i="3"/>
  <c r="O143" i="3"/>
  <c r="O145" i="3"/>
  <c r="O84" i="3"/>
  <c r="O102" i="3"/>
  <c r="O97" i="3"/>
  <c r="O65" i="3"/>
  <c r="O153" i="3"/>
  <c r="O103" i="3"/>
  <c r="O238" i="3"/>
  <c r="O180" i="3"/>
  <c r="O70" i="3"/>
  <c r="O71" i="3"/>
  <c r="O240" i="3"/>
  <c r="O215" i="3"/>
  <c r="O132" i="3"/>
  <c r="O21" i="3"/>
  <c r="O208" i="3"/>
  <c r="O189" i="3"/>
  <c r="O44" i="3"/>
  <c r="O297" i="3"/>
  <c r="O235" i="3"/>
  <c r="O173" i="3"/>
  <c r="O63" i="3"/>
  <c r="O316" i="3"/>
  <c r="O264" i="3"/>
  <c r="O131" i="3"/>
  <c r="O67" i="3"/>
  <c r="O324" i="3"/>
  <c r="O229" i="3"/>
  <c r="O147" i="3"/>
  <c r="O50" i="3"/>
  <c r="O94" i="3"/>
  <c r="O57" i="3"/>
  <c r="O95" i="3"/>
  <c r="O242" i="3"/>
  <c r="O259" i="3"/>
  <c r="O241" i="3"/>
  <c r="O80" i="3"/>
  <c r="O142" i="3"/>
  <c r="P327" i="3"/>
  <c r="P270" i="3"/>
  <c r="P298" i="3"/>
  <c r="P320" i="3"/>
  <c r="P303" i="3"/>
  <c r="P280" i="3"/>
  <c r="P243" i="3"/>
  <c r="P326" i="3"/>
  <c r="P283" i="3"/>
  <c r="P247" i="3"/>
  <c r="P244" i="3"/>
  <c r="P212" i="3"/>
  <c r="P232" i="3"/>
  <c r="P203" i="3"/>
  <c r="P139" i="3"/>
  <c r="P259" i="3"/>
  <c r="P229" i="3"/>
  <c r="P183" i="3"/>
  <c r="P119" i="3"/>
  <c r="P213" i="3"/>
  <c r="P177" i="3"/>
  <c r="P200" i="3"/>
  <c r="P318" i="3"/>
  <c r="P21" i="3"/>
  <c r="P282" i="3"/>
  <c r="P289" i="3"/>
  <c r="P330" i="3"/>
  <c r="P272" i="3"/>
  <c r="P227" i="3"/>
  <c r="P302" i="3"/>
  <c r="P331" i="3"/>
  <c r="P266" i="3"/>
  <c r="P311" i="3"/>
  <c r="P319" i="3"/>
  <c r="P264" i="3"/>
  <c r="P211" i="3"/>
  <c r="P300" i="3"/>
  <c r="P271" i="3"/>
  <c r="P215" i="3"/>
  <c r="P228" i="3"/>
  <c r="P248" i="3"/>
  <c r="P265" i="3"/>
  <c r="P171" i="3"/>
  <c r="P296" i="3"/>
  <c r="P245" i="3"/>
  <c r="P257" i="3"/>
  <c r="P151" i="3"/>
  <c r="P217" i="3"/>
  <c r="P193" i="3"/>
  <c r="P196" i="3"/>
  <c r="P294" i="3"/>
  <c r="P322" i="3"/>
  <c r="P258" i="3"/>
  <c r="P309" i="3"/>
  <c r="P317" i="3"/>
  <c r="P310" i="3"/>
  <c r="P274" i="3"/>
  <c r="P324" i="3"/>
  <c r="P235" i="3"/>
  <c r="P332" i="3"/>
  <c r="P261" i="3"/>
  <c r="P236" i="3"/>
  <c r="P246" i="3"/>
  <c r="P275" i="3"/>
  <c r="P292" i="3"/>
  <c r="P241" i="3"/>
  <c r="P191" i="3"/>
  <c r="P209" i="3"/>
  <c r="P189" i="3"/>
  <c r="P186" i="3"/>
  <c r="P176" i="3"/>
  <c r="P144" i="3"/>
  <c r="P134" i="3"/>
  <c r="P84" i="3"/>
  <c r="P117" i="3"/>
  <c r="P164" i="3"/>
  <c r="P102" i="3"/>
  <c r="P70" i="3"/>
  <c r="P97" i="3"/>
  <c r="P52" i="3"/>
  <c r="P118" i="3"/>
  <c r="P63" i="3"/>
  <c r="P53" i="3"/>
  <c r="P146" i="3"/>
  <c r="P57" i="3"/>
  <c r="P26" i="3"/>
  <c r="P22" i="3"/>
  <c r="P35" i="3"/>
  <c r="P286" i="3"/>
  <c r="P328" i="3"/>
  <c r="P315" i="3"/>
  <c r="P219" i="3"/>
  <c r="P316" i="3"/>
  <c r="P239" i="3"/>
  <c r="P234" i="3"/>
  <c r="P240" i="3"/>
  <c r="P195" i="3"/>
  <c r="P204" i="3"/>
  <c r="P237" i="3"/>
  <c r="P175" i="3"/>
  <c r="P208" i="3"/>
  <c r="P185" i="3"/>
  <c r="P198" i="3"/>
  <c r="P174" i="3"/>
  <c r="P142" i="3"/>
  <c r="P111" i="3"/>
  <c r="P80" i="3"/>
  <c r="P112" i="3"/>
  <c r="P157" i="3"/>
  <c r="P98" i="3"/>
  <c r="P172" i="3"/>
  <c r="P89" i="3"/>
  <c r="P48" i="3"/>
  <c r="P114" i="3"/>
  <c r="P61" i="3"/>
  <c r="P49" i="3"/>
  <c r="P109" i="3"/>
  <c r="P54" i="3"/>
  <c r="P110" i="3"/>
  <c r="P66" i="3"/>
  <c r="P31" i="3"/>
  <c r="P278" i="3"/>
  <c r="P325" i="3"/>
  <c r="P313" i="3"/>
  <c r="P321" i="3"/>
  <c r="P312" i="3"/>
  <c r="P231" i="3"/>
  <c r="P226" i="3"/>
  <c r="P238" i="3"/>
  <c r="P187" i="3"/>
  <c r="P287" i="3"/>
  <c r="P233" i="3"/>
  <c r="P167" i="3"/>
  <c r="P206" i="3"/>
  <c r="P181" i="3"/>
  <c r="P192" i="3"/>
  <c r="P168" i="3"/>
  <c r="P136" i="3"/>
  <c r="P108" i="3"/>
  <c r="P76" i="3"/>
  <c r="P148" i="3"/>
  <c r="P154" i="3"/>
  <c r="P94" i="3"/>
  <c r="P165" i="3"/>
  <c r="P81" i="3"/>
  <c r="P44" i="3"/>
  <c r="P107" i="3"/>
  <c r="P56" i="3"/>
  <c r="P45" i="3"/>
  <c r="P101" i="3"/>
  <c r="P262" i="3"/>
  <c r="P291" i="3"/>
  <c r="P276" i="3"/>
  <c r="P333" i="3"/>
  <c r="P281" i="3"/>
  <c r="P223" i="3"/>
  <c r="P220" i="3"/>
  <c r="P230" i="3"/>
  <c r="P179" i="3"/>
  <c r="P284" i="3"/>
  <c r="P225" i="3"/>
  <c r="P159" i="3"/>
  <c r="P122" i="3"/>
  <c r="P224" i="3"/>
  <c r="P190" i="3"/>
  <c r="P166" i="3"/>
  <c r="P173" i="3"/>
  <c r="P104" i="3"/>
  <c r="P72" i="3"/>
  <c r="P141" i="3"/>
  <c r="P137" i="3"/>
  <c r="P90" i="3"/>
  <c r="P162" i="3"/>
  <c r="P73" i="3"/>
  <c r="P40" i="3"/>
  <c r="P99" i="3"/>
  <c r="P156" i="3"/>
  <c r="P41" i="3"/>
  <c r="P93" i="3"/>
  <c r="P46" i="3"/>
  <c r="P95" i="3"/>
  <c r="P55" i="3"/>
  <c r="P23" i="3"/>
  <c r="P334" i="3"/>
  <c r="P337" i="3"/>
  <c r="P268" i="3"/>
  <c r="P329" i="3"/>
  <c r="P279" i="3"/>
  <c r="P267" i="3"/>
  <c r="P218" i="3"/>
  <c r="P297" i="3"/>
  <c r="P163" i="3"/>
  <c r="P273" i="3"/>
  <c r="P221" i="3"/>
  <c r="P143" i="3"/>
  <c r="P214" i="3"/>
  <c r="P216" i="3"/>
  <c r="P184" i="3"/>
  <c r="P160" i="3"/>
  <c r="P170" i="3"/>
  <c r="P100" i="3"/>
  <c r="P68" i="3"/>
  <c r="P138" i="3"/>
  <c r="P126" i="3"/>
  <c r="P86" i="3"/>
  <c r="P145" i="3"/>
  <c r="P58" i="3"/>
  <c r="P36" i="3"/>
  <c r="P91" i="3"/>
  <c r="P149" i="3"/>
  <c r="P37" i="3"/>
  <c r="P85" i="3"/>
  <c r="P42" i="3"/>
  <c r="P87" i="3"/>
  <c r="P51" i="3"/>
  <c r="P335" i="3"/>
  <c r="P306" i="3"/>
  <c r="P305" i="3"/>
  <c r="P256" i="3"/>
  <c r="P308" i="3"/>
  <c r="P269" i="3"/>
  <c r="P250" i="3"/>
  <c r="P293" i="3"/>
  <c r="P299" i="3"/>
  <c r="P147" i="3"/>
  <c r="P253" i="3"/>
  <c r="P207" i="3"/>
  <c r="P127" i="3"/>
  <c r="P201" i="3"/>
  <c r="P194" i="3"/>
  <c r="P180" i="3"/>
  <c r="P152" i="3"/>
  <c r="P132" i="3"/>
  <c r="P92" i="3"/>
  <c r="P140" i="3"/>
  <c r="P124" i="3"/>
  <c r="P115" i="3"/>
  <c r="P78" i="3"/>
  <c r="P129" i="3"/>
  <c r="P128" i="3"/>
  <c r="P28" i="3"/>
  <c r="P75" i="3"/>
  <c r="P67" i="3"/>
  <c r="P29" i="3"/>
  <c r="P69" i="3"/>
  <c r="P34" i="3"/>
  <c r="P71" i="3"/>
  <c r="P43" i="3"/>
  <c r="P301" i="3"/>
  <c r="P242" i="3"/>
  <c r="P249" i="3"/>
  <c r="P188" i="3"/>
  <c r="P88" i="3"/>
  <c r="P74" i="3"/>
  <c r="P65" i="3"/>
  <c r="P38" i="3"/>
  <c r="P27" i="3"/>
  <c r="P260" i="3"/>
  <c r="P210" i="3"/>
  <c r="P295" i="3"/>
  <c r="P182" i="3"/>
  <c r="P64" i="3"/>
  <c r="P133" i="3"/>
  <c r="P113" i="3"/>
  <c r="P30" i="3"/>
  <c r="P251" i="3"/>
  <c r="P254" i="3"/>
  <c r="P199" i="3"/>
  <c r="P178" i="3"/>
  <c r="P125" i="3"/>
  <c r="P105" i="3"/>
  <c r="P59" i="3"/>
  <c r="P103" i="3"/>
  <c r="P323" i="3"/>
  <c r="P285" i="3"/>
  <c r="P135" i="3"/>
  <c r="P158" i="3"/>
  <c r="P130" i="3"/>
  <c r="P161" i="3"/>
  <c r="P33" i="3"/>
  <c r="P79" i="3"/>
  <c r="P336" i="3"/>
  <c r="P304" i="3"/>
  <c r="P288" i="3"/>
  <c r="P222" i="3"/>
  <c r="P150" i="3"/>
  <c r="P121" i="3"/>
  <c r="P120" i="3"/>
  <c r="P25" i="3"/>
  <c r="P62" i="3"/>
  <c r="P314" i="3"/>
  <c r="P277" i="3"/>
  <c r="P155" i="3"/>
  <c r="P205" i="3"/>
  <c r="P153" i="3"/>
  <c r="P123" i="3"/>
  <c r="P32" i="3"/>
  <c r="P77" i="3"/>
  <c r="P60" i="3"/>
  <c r="P307" i="3"/>
  <c r="P252" i="3"/>
  <c r="P255" i="3"/>
  <c r="P202" i="3"/>
  <c r="P96" i="3"/>
  <c r="P82" i="3"/>
  <c r="P83" i="3"/>
  <c r="P50" i="3"/>
  <c r="P39" i="3"/>
  <c r="P169" i="3"/>
  <c r="P106" i="3"/>
  <c r="P24" i="3"/>
  <c r="P131" i="3"/>
  <c r="P116" i="3"/>
  <c r="P290" i="3"/>
  <c r="P47" i="3"/>
  <c r="P263" i="3"/>
  <c r="P197" i="3"/>
  <c r="O7" i="3"/>
  <c r="E6" i="3" s="1"/>
  <c r="E9" i="3" s="1"/>
  <c r="E10" i="3" s="1"/>
  <c r="Q327" i="3"/>
  <c r="Q263" i="3"/>
  <c r="Q267" i="3"/>
  <c r="Q317" i="3"/>
  <c r="Q244" i="3"/>
  <c r="Q21" i="3"/>
  <c r="Q295" i="3"/>
  <c r="Q299" i="3"/>
  <c r="Q331" i="3"/>
  <c r="Q288" i="3"/>
  <c r="Q212" i="3"/>
  <c r="Q316" i="3"/>
  <c r="Q248" i="3"/>
  <c r="Q254" i="3"/>
  <c r="Q265" i="3"/>
  <c r="Q279" i="3"/>
  <c r="Q259" i="3"/>
  <c r="Q290" i="3"/>
  <c r="Q335" i="3"/>
  <c r="Q322" i="3"/>
  <c r="Q216" i="3"/>
  <c r="Q214" i="3"/>
  <c r="Q280" i="3"/>
  <c r="Q235" i="3"/>
  <c r="Q172" i="3"/>
  <c r="Q296" i="3"/>
  <c r="Q241" i="3"/>
  <c r="Q221" i="3"/>
  <c r="Q269" i="3"/>
  <c r="Q278" i="3"/>
  <c r="Q200" i="3"/>
  <c r="Q136" i="3"/>
  <c r="Q191" i="3"/>
  <c r="Q167" i="3"/>
  <c r="Q171" i="3"/>
  <c r="Q149" i="3"/>
  <c r="Q182" i="3"/>
  <c r="Q126" i="3"/>
  <c r="Q187" i="3"/>
  <c r="Q113" i="3"/>
  <c r="Q81" i="3"/>
  <c r="Q129" i="3"/>
  <c r="Q95" i="3"/>
  <c r="Q63" i="3"/>
  <c r="Q28" i="3"/>
  <c r="Q70" i="3"/>
  <c r="Q29" i="3"/>
  <c r="Q46" i="3"/>
  <c r="Q26" i="3"/>
  <c r="Q22" i="3"/>
  <c r="Q39" i="3"/>
  <c r="Q92" i="3"/>
  <c r="Q328" i="3"/>
  <c r="Q325" i="3"/>
  <c r="Q334" i="3"/>
  <c r="Q284" i="3"/>
  <c r="Q326" i="3"/>
  <c r="Q289" i="3"/>
  <c r="Q277" i="3"/>
  <c r="Q276" i="3"/>
  <c r="Q310" i="3"/>
  <c r="Q219" i="3"/>
  <c r="Q156" i="3"/>
  <c r="Q270" i="3"/>
  <c r="Q237" i="3"/>
  <c r="Q215" i="3"/>
  <c r="Q305" i="3"/>
  <c r="Q250" i="3"/>
  <c r="Q184" i="3"/>
  <c r="Q120" i="3"/>
  <c r="Q185" i="3"/>
  <c r="Q151" i="3"/>
  <c r="Q165" i="3"/>
  <c r="Q145" i="3"/>
  <c r="Q174" i="3"/>
  <c r="Q207" i="3"/>
  <c r="Q125" i="3"/>
  <c r="Q105" i="3"/>
  <c r="Q73" i="3"/>
  <c r="Q195" i="3"/>
  <c r="Q87" i="3"/>
  <c r="Q55" i="3"/>
  <c r="Q118" i="3"/>
  <c r="Q53" i="3"/>
  <c r="Q111" i="3"/>
  <c r="Q57" i="3"/>
  <c r="Q106" i="3"/>
  <c r="Q66" i="3"/>
  <c r="Q31" i="3"/>
  <c r="Q76" i="3"/>
  <c r="Q330" i="3"/>
  <c r="Q315" i="3"/>
  <c r="Q297" i="3"/>
  <c r="Q252" i="3"/>
  <c r="Q323" i="3"/>
  <c r="Q285" i="3"/>
  <c r="Q266" i="3"/>
  <c r="Q262" i="3"/>
  <c r="Q292" i="3"/>
  <c r="Q211" i="3"/>
  <c r="Q148" i="3"/>
  <c r="Q264" i="3"/>
  <c r="Q233" i="3"/>
  <c r="Q213" i="3"/>
  <c r="Q301" i="3"/>
  <c r="Q242" i="3"/>
  <c r="Q176" i="3"/>
  <c r="Q206" i="3"/>
  <c r="Q183" i="3"/>
  <c r="Q143" i="3"/>
  <c r="Q163" i="3"/>
  <c r="Q141" i="3"/>
  <c r="Q166" i="3"/>
  <c r="Q170" i="3"/>
  <c r="Q117" i="3"/>
  <c r="Q101" i="3"/>
  <c r="Q69" i="3"/>
  <c r="Q319" i="3"/>
  <c r="Q307" i="3"/>
  <c r="Q293" i="3"/>
  <c r="Q236" i="3"/>
  <c r="Q332" i="3"/>
  <c r="Q255" i="3"/>
  <c r="Q246" i="3"/>
  <c r="Q256" i="3"/>
  <c r="Q274" i="3"/>
  <c r="Q204" i="3"/>
  <c r="Q140" i="3"/>
  <c r="Q253" i="3"/>
  <c r="Q231" i="3"/>
  <c r="Q209" i="3"/>
  <c r="Q268" i="3"/>
  <c r="Q234" i="3"/>
  <c r="Q168" i="3"/>
  <c r="Q201" i="3"/>
  <c r="Q181" i="3"/>
  <c r="Q135" i="3"/>
  <c r="Q161" i="3"/>
  <c r="Q139" i="3"/>
  <c r="Q158" i="3"/>
  <c r="Q162" i="3"/>
  <c r="Q112" i="3"/>
  <c r="Q97" i="3"/>
  <c r="Q65" i="3"/>
  <c r="Q116" i="3"/>
  <c r="Q79" i="3"/>
  <c r="Q52" i="3"/>
  <c r="Q102" i="3"/>
  <c r="Q45" i="3"/>
  <c r="Q96" i="3"/>
  <c r="Q50" i="3"/>
  <c r="Q90" i="3"/>
  <c r="Q60" i="3"/>
  <c r="Q23" i="3"/>
  <c r="Q58" i="3"/>
  <c r="Q311" i="3"/>
  <c r="Q291" i="3"/>
  <c r="Q324" i="3"/>
  <c r="Q228" i="3"/>
  <c r="Q318" i="3"/>
  <c r="Q240" i="3"/>
  <c r="Q238" i="3"/>
  <c r="Q306" i="3"/>
  <c r="Q260" i="3"/>
  <c r="Q196" i="3"/>
  <c r="Q132" i="3"/>
  <c r="Q249" i="3"/>
  <c r="Q229" i="3"/>
  <c r="Q205" i="3"/>
  <c r="Q257" i="3"/>
  <c r="Q226" i="3"/>
  <c r="Q160" i="3"/>
  <c r="Q199" i="3"/>
  <c r="Q179" i="3"/>
  <c r="Q127" i="3"/>
  <c r="Q157" i="3"/>
  <c r="Q137" i="3"/>
  <c r="Q150" i="3"/>
  <c r="Q154" i="3"/>
  <c r="Q194" i="3"/>
  <c r="Q93" i="3"/>
  <c r="Q61" i="3"/>
  <c r="Q107" i="3"/>
  <c r="Q75" i="3"/>
  <c r="Q48" i="3"/>
  <c r="Q94" i="3"/>
  <c r="Q41" i="3"/>
  <c r="Q88" i="3"/>
  <c r="Q42" i="3"/>
  <c r="Q82" i="3"/>
  <c r="Q51" i="3"/>
  <c r="Q115" i="3"/>
  <c r="Q36" i="3"/>
  <c r="Q303" i="3"/>
  <c r="Q283" i="3"/>
  <c r="Q313" i="3"/>
  <c r="Q220" i="3"/>
  <c r="Q314" i="3"/>
  <c r="Q232" i="3"/>
  <c r="Q230" i="3"/>
  <c r="Q302" i="3"/>
  <c r="Q251" i="3"/>
  <c r="Q188" i="3"/>
  <c r="Q124" i="3"/>
  <c r="Q247" i="3"/>
  <c r="Q225" i="3"/>
  <c r="Q308" i="3"/>
  <c r="Q309" i="3"/>
  <c r="Q218" i="3"/>
  <c r="Q152" i="3"/>
  <c r="Q197" i="3"/>
  <c r="Q177" i="3"/>
  <c r="Q203" i="3"/>
  <c r="Q155" i="3"/>
  <c r="Q198" i="3"/>
  <c r="Q142" i="3"/>
  <c r="Q146" i="3"/>
  <c r="Q286" i="3"/>
  <c r="Q281" i="3"/>
  <c r="Q273" i="3"/>
  <c r="Q272" i="3"/>
  <c r="Q159" i="3"/>
  <c r="Q208" i="3"/>
  <c r="Q77" i="3"/>
  <c r="Q83" i="3"/>
  <c r="Q114" i="3"/>
  <c r="Q104" i="3"/>
  <c r="Q98" i="3"/>
  <c r="Q27" i="3"/>
  <c r="Q333" i="3"/>
  <c r="Q298" i="3"/>
  <c r="Q245" i="3"/>
  <c r="Q210" i="3"/>
  <c r="Q173" i="3"/>
  <c r="Q138" i="3"/>
  <c r="Q186" i="3"/>
  <c r="Q71" i="3"/>
  <c r="Q86" i="3"/>
  <c r="Q80" i="3"/>
  <c r="Q74" i="3"/>
  <c r="Q108" i="3"/>
  <c r="Q336" i="3"/>
  <c r="Q329" i="3"/>
  <c r="Q261" i="3"/>
  <c r="Q239" i="3"/>
  <c r="Q192" i="3"/>
  <c r="Q169" i="3"/>
  <c r="Q202" i="3"/>
  <c r="Q133" i="3"/>
  <c r="Q67" i="3"/>
  <c r="Q78" i="3"/>
  <c r="Q72" i="3"/>
  <c r="Q62" i="3"/>
  <c r="Q100" i="3"/>
  <c r="Q287" i="3"/>
  <c r="Q312" i="3"/>
  <c r="Q243" i="3"/>
  <c r="Q223" i="3"/>
  <c r="Q144" i="3"/>
  <c r="Q153" i="3"/>
  <c r="Q130" i="3"/>
  <c r="Q119" i="3"/>
  <c r="Q59" i="3"/>
  <c r="Q56" i="3"/>
  <c r="Q34" i="3"/>
  <c r="Q131" i="3"/>
  <c r="Q84" i="3"/>
  <c r="Q271" i="3"/>
  <c r="Q320" i="3"/>
  <c r="Q227" i="3"/>
  <c r="Q217" i="3"/>
  <c r="Q128" i="3"/>
  <c r="Q147" i="3"/>
  <c r="Q121" i="3"/>
  <c r="Q122" i="3"/>
  <c r="Q123" i="3"/>
  <c r="Q49" i="3"/>
  <c r="Q54" i="3"/>
  <c r="Q64" i="3"/>
  <c r="Q68" i="3"/>
  <c r="Q337" i="3"/>
  <c r="Q282" i="3"/>
  <c r="Q164" i="3"/>
  <c r="Q258" i="3"/>
  <c r="Q189" i="3"/>
  <c r="Q178" i="3"/>
  <c r="Q89" i="3"/>
  <c r="Q99" i="3"/>
  <c r="Q40" i="3"/>
  <c r="Q33" i="3"/>
  <c r="Q30" i="3"/>
  <c r="Q43" i="3"/>
  <c r="Q304" i="3"/>
  <c r="Q85" i="3"/>
  <c r="Q110" i="3"/>
  <c r="Q300" i="3"/>
  <c r="Q103" i="3"/>
  <c r="Q47" i="3"/>
  <c r="Q294" i="3"/>
  <c r="Q91" i="3"/>
  <c r="Q35" i="3"/>
  <c r="Q275" i="3"/>
  <c r="Q193" i="3"/>
  <c r="Q44" i="3"/>
  <c r="Q32" i="3"/>
  <c r="Q321" i="3"/>
  <c r="Q175" i="3"/>
  <c r="Q24" i="3"/>
  <c r="Q224" i="3"/>
  <c r="Q190" i="3"/>
  <c r="Q37" i="3"/>
  <c r="Q180" i="3"/>
  <c r="Q109" i="3"/>
  <c r="Q38" i="3"/>
  <c r="Q222" i="3"/>
  <c r="Q134" i="3"/>
  <c r="Q25" i="3"/>
  <c r="E5" i="3"/>
  <c r="Q18" i="3"/>
  <c r="P18" i="3"/>
  <c r="O18" i="3"/>
  <c r="E4" i="3" l="1"/>
  <c r="M311" i="3" s="1"/>
  <c r="M218" i="3"/>
  <c r="M61" i="3"/>
  <c r="M101" i="3"/>
  <c r="M130" i="3"/>
  <c r="M331" i="3"/>
  <c r="M182" i="3"/>
  <c r="M233" i="3"/>
  <c r="M291" i="3"/>
  <c r="M310" i="3"/>
  <c r="M284" i="3"/>
  <c r="M321" i="3"/>
  <c r="M217" i="3"/>
  <c r="M230" i="3"/>
  <c r="M140" i="3"/>
  <c r="M173" i="3"/>
  <c r="M62" i="3"/>
  <c r="M108" i="3"/>
  <c r="M93" i="3"/>
  <c r="M330" i="3"/>
  <c r="M240" i="3"/>
  <c r="M160" i="3"/>
  <c r="M215" i="3"/>
  <c r="M206" i="3"/>
  <c r="M126" i="3"/>
  <c r="M92" i="3"/>
  <c r="M37" i="3"/>
  <c r="M27" i="3"/>
  <c r="M52" i="3"/>
  <c r="V10" i="3"/>
  <c r="M224" i="3"/>
  <c r="M236" i="3"/>
  <c r="M297" i="3"/>
  <c r="M285" i="3"/>
  <c r="M214" i="3"/>
  <c r="M159" i="3"/>
  <c r="M154" i="3"/>
  <c r="M80" i="3"/>
  <c r="V14" i="3"/>
  <c r="V7" i="3"/>
  <c r="M48" i="3"/>
  <c r="M49" i="3"/>
  <c r="M306" i="3"/>
  <c r="V20" i="3"/>
  <c r="M137" i="3"/>
  <c r="M219" i="3"/>
  <c r="M51" i="3"/>
  <c r="M170" i="3"/>
  <c r="M228" i="3"/>
  <c r="M325" i="3"/>
  <c r="M238" i="3"/>
  <c r="V21" i="3"/>
  <c r="M74" i="3"/>
  <c r="M267" i="3"/>
  <c r="M309" i="3"/>
  <c r="M251" i="3"/>
  <c r="M239" i="3"/>
  <c r="M164" i="3"/>
  <c r="M194" i="3"/>
  <c r="M197" i="3"/>
  <c r="M94" i="3"/>
  <c r="M112" i="3"/>
  <c r="M72" i="3"/>
  <c r="M26" i="3"/>
  <c r="M300" i="3"/>
  <c r="M245" i="3"/>
  <c r="M121" i="3"/>
  <c r="M76" i="3"/>
  <c r="M85" i="3"/>
  <c r="M29" i="3"/>
  <c r="M257" i="3"/>
  <c r="V17" i="3"/>
  <c r="M220" i="3"/>
  <c r="M63" i="3"/>
  <c r="M281" i="3"/>
  <c r="M190" i="3"/>
  <c r="M216" i="3"/>
  <c r="M205" i="3"/>
  <c r="V6" i="3"/>
  <c r="M84" i="3"/>
  <c r="M149" i="3"/>
  <c r="M274" i="3"/>
  <c r="M261" i="3"/>
  <c r="M79" i="3"/>
  <c r="M180" i="3"/>
  <c r="M231" i="3"/>
  <c r="M335" i="3"/>
  <c r="M237" i="3"/>
  <c r="M202" i="3"/>
  <c r="M155" i="3"/>
  <c r="V18" i="3"/>
  <c r="M118" i="3"/>
  <c r="M25" i="3"/>
  <c r="M57" i="3"/>
  <c r="M195" i="3"/>
  <c r="M278" i="3"/>
  <c r="M64" i="3"/>
  <c r="M265" i="3"/>
  <c r="M314" i="3"/>
  <c r="M22" i="3"/>
  <c r="M131" i="3"/>
  <c r="M177" i="3"/>
  <c r="M323" i="3"/>
  <c r="M263" i="3"/>
  <c r="M111" i="3"/>
  <c r="M266" i="3"/>
  <c r="M313" i="3"/>
  <c r="M279" i="3"/>
  <c r="M168" i="3"/>
  <c r="M174" i="3"/>
  <c r="M98" i="3"/>
  <c r="V16" i="3"/>
  <c r="M114" i="3"/>
  <c r="V4" i="3"/>
  <c r="M91" i="3"/>
  <c r="M124" i="3"/>
  <c r="M135" i="3"/>
  <c r="M104" i="3"/>
  <c r="M254" i="3"/>
  <c r="M303" i="3"/>
  <c r="M328" i="3"/>
  <c r="M122" i="3"/>
  <c r="M225" i="3"/>
  <c r="M35" i="3"/>
  <c r="M56" i="3"/>
  <c r="M123" i="3"/>
  <c r="M296" i="3"/>
  <c r="M320" i="3"/>
  <c r="M305" i="3"/>
  <c r="M221" i="3"/>
  <c r="M90" i="3"/>
  <c r="M75" i="3"/>
  <c r="M28" i="3"/>
  <c r="V5" i="3"/>
  <c r="M283" i="3"/>
  <c r="M312" i="3"/>
  <c r="M178" i="3"/>
  <c r="M36" i="3"/>
  <c r="M136" i="3"/>
  <c r="M322" i="3"/>
  <c r="M301" i="3"/>
  <c r="V8" i="3"/>
  <c r="M171" i="3"/>
  <c r="M142" i="3"/>
  <c r="M288" i="3"/>
  <c r="M326" i="3"/>
  <c r="M299" i="3"/>
  <c r="M210" i="3"/>
  <c r="M21" i="3"/>
  <c r="M275" i="3"/>
  <c r="M234" i="3"/>
  <c r="M199" i="3"/>
  <c r="M58" i="3"/>
  <c r="M43" i="3"/>
  <c r="M24" i="3"/>
  <c r="M83" i="3"/>
  <c r="M204" i="3"/>
  <c r="M308" i="3"/>
  <c r="M95" i="3"/>
  <c r="M146" i="3"/>
  <c r="M264" i="3"/>
  <c r="M232" i="3"/>
  <c r="M105" i="3"/>
  <c r="M42" i="3"/>
  <c r="M272" i="3"/>
  <c r="M252" i="3"/>
  <c r="M45" i="3"/>
  <c r="M69" i="3"/>
  <c r="M88" i="3"/>
  <c r="M138" i="3"/>
  <c r="M186" i="3"/>
  <c r="M286" i="3"/>
  <c r="M227" i="3"/>
  <c r="M269" i="3"/>
  <c r="M315" i="3"/>
  <c r="M259" i="3"/>
  <c r="M298" i="3"/>
  <c r="M222" i="3"/>
  <c r="M191" i="3"/>
  <c r="M117" i="3"/>
  <c r="M50" i="3"/>
  <c r="M39" i="3"/>
  <c r="V15" i="3"/>
  <c r="M175" i="3"/>
  <c r="M32" i="3"/>
  <c r="M161" i="3"/>
  <c r="M128" i="3"/>
  <c r="M295" i="3"/>
  <c r="M200" i="3"/>
  <c r="V19" i="3"/>
  <c r="M143" i="3"/>
  <c r="M293" i="3"/>
  <c r="M318" i="3"/>
  <c r="M106" i="3"/>
  <c r="M198" i="3"/>
  <c r="M176" i="3"/>
  <c r="M271" i="3"/>
  <c r="V13" i="3"/>
  <c r="M134" i="3"/>
  <c r="M304" i="3"/>
  <c r="M211" i="3"/>
  <c r="M156" i="3"/>
  <c r="M157" i="3"/>
  <c r="M96" i="3"/>
  <c r="M109" i="3"/>
  <c r="M103" i="3"/>
  <c r="M89" i="3"/>
  <c r="M47" i="3"/>
  <c r="M141" i="3"/>
  <c r="M253" i="3"/>
  <c r="M54" i="3"/>
  <c r="M276" i="3"/>
  <c r="M110" i="3"/>
  <c r="M201" i="3"/>
  <c r="M280" i="3"/>
  <c r="M152" i="3"/>
  <c r="M324" i="3"/>
  <c r="M31" i="3"/>
  <c r="M120" i="3"/>
  <c r="M223" i="3"/>
  <c r="M334" i="3"/>
  <c r="M307" i="3"/>
  <c r="M44" i="3"/>
  <c r="M59" i="3"/>
  <c r="M145" i="3"/>
  <c r="M179" i="3"/>
  <c r="M260" i="3"/>
  <c r="M167" i="3"/>
  <c r="M207" i="3"/>
  <c r="M40" i="3"/>
  <c r="M46" i="3"/>
  <c r="M226" i="3"/>
  <c r="M169" i="3"/>
  <c r="V9" i="3"/>
  <c r="M107" i="3"/>
  <c r="M329" i="3"/>
  <c r="M30" i="3"/>
  <c r="M133" i="3"/>
  <c r="M151" i="3"/>
  <c r="M115" i="3"/>
  <c r="V22" i="3"/>
  <c r="M116" i="3"/>
  <c r="M336" i="3"/>
  <c r="M97" i="3"/>
  <c r="M229" i="3"/>
  <c r="M184" i="3"/>
  <c r="M333" i="3"/>
  <c r="M193" i="3"/>
  <c r="M235" i="3"/>
  <c r="M282" i="3"/>
  <c r="M292" i="3"/>
  <c r="M87" i="3"/>
  <c r="M188" i="3"/>
  <c r="M82" i="3"/>
  <c r="M319" i="3"/>
  <c r="V2" i="3"/>
  <c r="M249" i="3"/>
  <c r="M66" i="3" l="1"/>
  <c r="M273" i="3"/>
  <c r="M65" i="3"/>
  <c r="V12" i="3"/>
  <c r="M33" i="3"/>
  <c r="M60" i="3"/>
  <c r="R60" i="3" s="1"/>
  <c r="M250" i="3"/>
  <c r="R250" i="3" s="1"/>
  <c r="M327" i="3"/>
  <c r="M81" i="3"/>
  <c r="N81" i="3" s="1"/>
  <c r="M41" i="3"/>
  <c r="M185" i="3"/>
  <c r="M243" i="3"/>
  <c r="M247" i="3"/>
  <c r="M248" i="3"/>
  <c r="R248" i="3" s="1"/>
  <c r="M172" i="3"/>
  <c r="N172" i="3" s="1"/>
  <c r="M99" i="3"/>
  <c r="M55" i="3"/>
  <c r="N55" i="3" s="1"/>
  <c r="M67" i="3"/>
  <c r="M242" i="3"/>
  <c r="M71" i="3"/>
  <c r="M246" i="3"/>
  <c r="M34" i="3"/>
  <c r="N34" i="3" s="1"/>
  <c r="M144" i="3"/>
  <c r="N144" i="3" s="1"/>
  <c r="M77" i="3"/>
  <c r="N77" i="3" s="1"/>
  <c r="M209" i="3"/>
  <c r="R209" i="3" s="1"/>
  <c r="M158" i="3"/>
  <c r="M183" i="3"/>
  <c r="M162" i="3"/>
  <c r="M166" i="3"/>
  <c r="M73" i="3"/>
  <c r="N73" i="3" s="1"/>
  <c r="M268" i="3"/>
  <c r="R268" i="3" s="1"/>
  <c r="M294" i="3"/>
  <c r="R294" i="3" s="1"/>
  <c r="M86" i="3"/>
  <c r="R86" i="3" s="1"/>
  <c r="M153" i="3"/>
  <c r="M150" i="3"/>
  <c r="M244" i="3"/>
  <c r="N244" i="3" s="1"/>
  <c r="M212" i="3"/>
  <c r="M337" i="3"/>
  <c r="R337" i="3" s="1"/>
  <c r="M256" i="3"/>
  <c r="N256" i="3" s="1"/>
  <c r="M70" i="3"/>
  <c r="N70" i="3" s="1"/>
  <c r="M68" i="3"/>
  <c r="N68" i="3" s="1"/>
  <c r="M78" i="3"/>
  <c r="M332" i="3"/>
  <c r="M181" i="3"/>
  <c r="N181" i="3" s="1"/>
  <c r="M203" i="3"/>
  <c r="M127" i="3"/>
  <c r="R127" i="3" s="1"/>
  <c r="M302" i="3"/>
  <c r="R302" i="3" s="1"/>
  <c r="M132" i="3"/>
  <c r="N132" i="3" s="1"/>
  <c r="M129" i="3"/>
  <c r="N129" i="3" s="1"/>
  <c r="M102" i="3"/>
  <c r="M290" i="3"/>
  <c r="M165" i="3"/>
  <c r="M139" i="3"/>
  <c r="N139" i="3" s="1"/>
  <c r="M255" i="3"/>
  <c r="R255" i="3" s="1"/>
  <c r="M100" i="3"/>
  <c r="R100" i="3" s="1"/>
  <c r="M148" i="3"/>
  <c r="M38" i="3"/>
  <c r="R38" i="3" s="1"/>
  <c r="M289" i="3"/>
  <c r="M53" i="3"/>
  <c r="M192" i="3"/>
  <c r="N192" i="3" s="1"/>
  <c r="M258" i="3"/>
  <c r="M213" i="3"/>
  <c r="N213" i="3" s="1"/>
  <c r="M113" i="3"/>
  <c r="N113" i="3" s="1"/>
  <c r="M241" i="3"/>
  <c r="M317" i="3"/>
  <c r="N317" i="3" s="1"/>
  <c r="M270" i="3"/>
  <c r="M287" i="3"/>
  <c r="V11" i="3"/>
  <c r="M147" i="3"/>
  <c r="M316" i="3"/>
  <c r="R316" i="3" s="1"/>
  <c r="M208" i="3"/>
  <c r="R208" i="3" s="1"/>
  <c r="M23" i="3"/>
  <c r="M187" i="3"/>
  <c r="R187" i="3" s="1"/>
  <c r="M125" i="3"/>
  <c r="M163" i="3"/>
  <c r="M262" i="3"/>
  <c r="M119" i="3"/>
  <c r="M277" i="3"/>
  <c r="R277" i="3" s="1"/>
  <c r="M196" i="3"/>
  <c r="R196" i="3" s="1"/>
  <c r="V3" i="3"/>
  <c r="M189" i="3"/>
  <c r="N189" i="3" s="1"/>
  <c r="N229" i="3"/>
  <c r="R229" i="3"/>
  <c r="R200" i="3"/>
  <c r="N200" i="3"/>
  <c r="N28" i="3"/>
  <c r="R28" i="3"/>
  <c r="N121" i="3"/>
  <c r="R121" i="3"/>
  <c r="N284" i="3"/>
  <c r="R284" i="3"/>
  <c r="R276" i="3"/>
  <c r="N276" i="3"/>
  <c r="R42" i="3"/>
  <c r="N42" i="3"/>
  <c r="R153" i="3"/>
  <c r="N153" i="3"/>
  <c r="N150" i="3"/>
  <c r="R150" i="3"/>
  <c r="R212" i="3"/>
  <c r="N212" i="3"/>
  <c r="N337" i="3"/>
  <c r="R78" i="3"/>
  <c r="N78" i="3"/>
  <c r="R332" i="3"/>
  <c r="N332" i="3"/>
  <c r="N203" i="3"/>
  <c r="R203" i="3"/>
  <c r="N302" i="3"/>
  <c r="R306" i="3"/>
  <c r="N306" i="3"/>
  <c r="N80" i="3"/>
  <c r="R80" i="3"/>
  <c r="R297" i="3"/>
  <c r="N297" i="3"/>
  <c r="N215" i="3"/>
  <c r="R215" i="3"/>
  <c r="N230" i="3"/>
  <c r="R230" i="3"/>
  <c r="N310" i="3"/>
  <c r="R310" i="3"/>
  <c r="R61" i="3"/>
  <c r="N61" i="3"/>
  <c r="N273" i="3"/>
  <c r="R273" i="3"/>
  <c r="R227" i="3"/>
  <c r="N227" i="3"/>
  <c r="N328" i="3"/>
  <c r="R328" i="3"/>
  <c r="N220" i="3"/>
  <c r="R220" i="3"/>
  <c r="R93" i="3"/>
  <c r="N93" i="3"/>
  <c r="N329" i="3"/>
  <c r="R329" i="3"/>
  <c r="N120" i="3"/>
  <c r="R120" i="3"/>
  <c r="N198" i="3"/>
  <c r="R198" i="3"/>
  <c r="N191" i="3"/>
  <c r="R191" i="3"/>
  <c r="N105" i="3"/>
  <c r="R105" i="3"/>
  <c r="R83" i="3"/>
  <c r="N83" i="3"/>
  <c r="N275" i="3"/>
  <c r="R275" i="3"/>
  <c r="R142" i="3"/>
  <c r="N142" i="3"/>
  <c r="N36" i="3"/>
  <c r="R36" i="3"/>
  <c r="N75" i="3"/>
  <c r="R75" i="3"/>
  <c r="N123" i="3"/>
  <c r="R123" i="3"/>
  <c r="N303" i="3"/>
  <c r="R303" i="3"/>
  <c r="R279" i="3"/>
  <c r="N279" i="3"/>
  <c r="N177" i="3"/>
  <c r="R177" i="3"/>
  <c r="N278" i="3"/>
  <c r="R278" i="3"/>
  <c r="R155" i="3"/>
  <c r="N155" i="3"/>
  <c r="N79" i="3"/>
  <c r="R79" i="3"/>
  <c r="R205" i="3"/>
  <c r="N205" i="3"/>
  <c r="N245" i="3"/>
  <c r="R245" i="3"/>
  <c r="N197" i="3"/>
  <c r="R197" i="3"/>
  <c r="N267" i="3"/>
  <c r="R267" i="3"/>
  <c r="N170" i="3"/>
  <c r="R170" i="3"/>
  <c r="N154" i="3"/>
  <c r="R154" i="3"/>
  <c r="R236" i="3"/>
  <c r="N236" i="3"/>
  <c r="N289" i="3"/>
  <c r="R289" i="3"/>
  <c r="R53" i="3"/>
  <c r="N53" i="3"/>
  <c r="N258" i="3"/>
  <c r="R258" i="3"/>
  <c r="N241" i="3"/>
  <c r="R241" i="3"/>
  <c r="N188" i="3"/>
  <c r="R188" i="3"/>
  <c r="R109" i="3"/>
  <c r="N109" i="3"/>
  <c r="N234" i="3"/>
  <c r="R234" i="3"/>
  <c r="N323" i="3"/>
  <c r="R323" i="3"/>
  <c r="R94" i="3"/>
  <c r="N94" i="3"/>
  <c r="N162" i="3"/>
  <c r="R162" i="3"/>
  <c r="N223" i="3"/>
  <c r="R223" i="3"/>
  <c r="R295" i="3"/>
  <c r="N295" i="3"/>
  <c r="N336" i="3"/>
  <c r="R336" i="3"/>
  <c r="R54" i="3"/>
  <c r="N54" i="3"/>
  <c r="N157" i="3"/>
  <c r="R157" i="3"/>
  <c r="N128" i="3"/>
  <c r="R128" i="3"/>
  <c r="R186" i="3"/>
  <c r="N186" i="3"/>
  <c r="N282" i="3"/>
  <c r="R282" i="3"/>
  <c r="N116" i="3"/>
  <c r="R116" i="3"/>
  <c r="N179" i="3"/>
  <c r="R179" i="3"/>
  <c r="N31" i="3"/>
  <c r="R31" i="3"/>
  <c r="N253" i="3"/>
  <c r="R253" i="3"/>
  <c r="R156" i="3"/>
  <c r="N156" i="3"/>
  <c r="R106" i="3"/>
  <c r="N106" i="3"/>
  <c r="N161" i="3"/>
  <c r="R161" i="3"/>
  <c r="R222" i="3"/>
  <c r="N222" i="3"/>
  <c r="R138" i="3"/>
  <c r="N138" i="3"/>
  <c r="N232" i="3"/>
  <c r="R232" i="3"/>
  <c r="N24" i="3"/>
  <c r="R24" i="3"/>
  <c r="R21" i="3"/>
  <c r="N21" i="3"/>
  <c r="N171" i="3"/>
  <c r="R171" i="3"/>
  <c r="R178" i="3"/>
  <c r="N178" i="3"/>
  <c r="R90" i="3"/>
  <c r="N90" i="3"/>
  <c r="R56" i="3"/>
  <c r="N56" i="3"/>
  <c r="N254" i="3"/>
  <c r="R254" i="3"/>
  <c r="R114" i="3"/>
  <c r="N114" i="3"/>
  <c r="R313" i="3"/>
  <c r="N313" i="3"/>
  <c r="N131" i="3"/>
  <c r="R131" i="3"/>
  <c r="R195" i="3"/>
  <c r="N195" i="3"/>
  <c r="R202" i="3"/>
  <c r="N202" i="3"/>
  <c r="R261" i="3"/>
  <c r="N261" i="3"/>
  <c r="N216" i="3"/>
  <c r="R216" i="3"/>
  <c r="N257" i="3"/>
  <c r="R257" i="3"/>
  <c r="N300" i="3"/>
  <c r="R300" i="3"/>
  <c r="R194" i="3"/>
  <c r="N194" i="3"/>
  <c r="R74" i="3"/>
  <c r="N74" i="3"/>
  <c r="N51" i="3"/>
  <c r="R51" i="3"/>
  <c r="N49" i="3"/>
  <c r="R49" i="3"/>
  <c r="N102" i="3"/>
  <c r="R102" i="3"/>
  <c r="N224" i="3"/>
  <c r="R224" i="3"/>
  <c r="N37" i="3"/>
  <c r="R37" i="3"/>
  <c r="N160" i="3"/>
  <c r="R160" i="3"/>
  <c r="R108" i="3"/>
  <c r="N108" i="3"/>
  <c r="N217" i="3"/>
  <c r="R217" i="3"/>
  <c r="N183" i="3"/>
  <c r="R183" i="3"/>
  <c r="N331" i="3"/>
  <c r="R331" i="3"/>
  <c r="R66" i="3"/>
  <c r="N66" i="3"/>
  <c r="R334" i="3"/>
  <c r="N334" i="3"/>
  <c r="R50" i="3"/>
  <c r="N50" i="3"/>
  <c r="R136" i="3"/>
  <c r="N136" i="3"/>
  <c r="R64" i="3"/>
  <c r="N64" i="3"/>
  <c r="N218" i="3"/>
  <c r="R218" i="3"/>
  <c r="R96" i="3"/>
  <c r="N96" i="3"/>
  <c r="N292" i="3"/>
  <c r="R292" i="3"/>
  <c r="R249" i="3"/>
  <c r="N249" i="3"/>
  <c r="N235" i="3"/>
  <c r="R235" i="3"/>
  <c r="R169" i="3"/>
  <c r="N169" i="3"/>
  <c r="N145" i="3"/>
  <c r="R145" i="3"/>
  <c r="R324" i="3"/>
  <c r="N324" i="3"/>
  <c r="N141" i="3"/>
  <c r="R141" i="3"/>
  <c r="R211" i="3"/>
  <c r="N211" i="3"/>
  <c r="N318" i="3"/>
  <c r="R318" i="3"/>
  <c r="N32" i="3"/>
  <c r="R32" i="3"/>
  <c r="N298" i="3"/>
  <c r="R298" i="3"/>
  <c r="R88" i="3"/>
  <c r="N88" i="3"/>
  <c r="R264" i="3"/>
  <c r="N264" i="3"/>
  <c r="R43" i="3"/>
  <c r="N43" i="3"/>
  <c r="R210" i="3"/>
  <c r="N210" i="3"/>
  <c r="N312" i="3"/>
  <c r="R312" i="3"/>
  <c r="N221" i="3"/>
  <c r="R221" i="3"/>
  <c r="N35" i="3"/>
  <c r="R35" i="3"/>
  <c r="N104" i="3"/>
  <c r="R104" i="3"/>
  <c r="N266" i="3"/>
  <c r="R266" i="3"/>
  <c r="R22" i="3"/>
  <c r="N22" i="3"/>
  <c r="R57" i="3"/>
  <c r="N57" i="3"/>
  <c r="N237" i="3"/>
  <c r="R237" i="3"/>
  <c r="N274" i="3"/>
  <c r="R274" i="3"/>
  <c r="N190" i="3"/>
  <c r="R190" i="3"/>
  <c r="N29" i="3"/>
  <c r="R29" i="3"/>
  <c r="N26" i="3"/>
  <c r="R26" i="3"/>
  <c r="R164" i="3"/>
  <c r="N164" i="3"/>
  <c r="N219" i="3"/>
  <c r="R219" i="3"/>
  <c r="N48" i="3"/>
  <c r="R48" i="3"/>
  <c r="R159" i="3"/>
  <c r="N159" i="3"/>
  <c r="R290" i="3"/>
  <c r="N290" i="3"/>
  <c r="N92" i="3"/>
  <c r="R92" i="3"/>
  <c r="R62" i="3"/>
  <c r="N62" i="3"/>
  <c r="N270" i="3"/>
  <c r="R270" i="3"/>
  <c r="R287" i="3"/>
  <c r="N287" i="3"/>
  <c r="N147" i="3"/>
  <c r="R147" i="3"/>
  <c r="R207" i="3"/>
  <c r="N207" i="3"/>
  <c r="N272" i="3"/>
  <c r="R272" i="3"/>
  <c r="N296" i="3"/>
  <c r="R296" i="3"/>
  <c r="R180" i="3"/>
  <c r="N180" i="3"/>
  <c r="N228" i="3"/>
  <c r="R228" i="3"/>
  <c r="N27" i="3"/>
  <c r="R27" i="3"/>
  <c r="N140" i="3"/>
  <c r="R140" i="3"/>
  <c r="N97" i="3"/>
  <c r="R97" i="3"/>
  <c r="N176" i="3"/>
  <c r="R176" i="3"/>
  <c r="N260" i="3"/>
  <c r="R260" i="3"/>
  <c r="N193" i="3"/>
  <c r="R193" i="3"/>
  <c r="N226" i="3"/>
  <c r="R226" i="3"/>
  <c r="R152" i="3"/>
  <c r="N152" i="3"/>
  <c r="N47" i="3"/>
  <c r="R47" i="3"/>
  <c r="N304" i="3"/>
  <c r="R304" i="3"/>
  <c r="R293" i="3"/>
  <c r="N293" i="3"/>
  <c r="R175" i="3"/>
  <c r="N175" i="3"/>
  <c r="N259" i="3"/>
  <c r="R259" i="3"/>
  <c r="R69" i="3"/>
  <c r="N69" i="3"/>
  <c r="N146" i="3"/>
  <c r="R146" i="3"/>
  <c r="R65" i="3"/>
  <c r="N65" i="3"/>
  <c r="R33" i="3"/>
  <c r="N33" i="3"/>
  <c r="N327" i="3"/>
  <c r="R327" i="3"/>
  <c r="R41" i="3"/>
  <c r="N41" i="3"/>
  <c r="R185" i="3"/>
  <c r="N185" i="3"/>
  <c r="N243" i="3"/>
  <c r="R243" i="3"/>
  <c r="R247" i="3"/>
  <c r="N247" i="3"/>
  <c r="R99" i="3"/>
  <c r="N99" i="3"/>
  <c r="N67" i="3"/>
  <c r="R67" i="3"/>
  <c r="R242" i="3"/>
  <c r="N242" i="3"/>
  <c r="N71" i="3"/>
  <c r="R71" i="3"/>
  <c r="R23" i="3"/>
  <c r="N23" i="3"/>
  <c r="N187" i="3"/>
  <c r="R125" i="3"/>
  <c r="N125" i="3"/>
  <c r="R163" i="3"/>
  <c r="N163" i="3"/>
  <c r="R262" i="3"/>
  <c r="N262" i="3"/>
  <c r="N119" i="3"/>
  <c r="R119" i="3"/>
  <c r="N311" i="3"/>
  <c r="R311" i="3"/>
  <c r="R110" i="3"/>
  <c r="N110" i="3"/>
  <c r="R204" i="3"/>
  <c r="N204" i="3"/>
  <c r="N168" i="3"/>
  <c r="R168" i="3"/>
  <c r="R309" i="3"/>
  <c r="N309" i="3"/>
  <c r="N182" i="3"/>
  <c r="R182" i="3"/>
  <c r="N167" i="3"/>
  <c r="R167" i="3"/>
  <c r="N117" i="3"/>
  <c r="R117" i="3"/>
  <c r="N107" i="3"/>
  <c r="R107" i="3"/>
  <c r="N115" i="3"/>
  <c r="R115" i="3"/>
  <c r="R59" i="3"/>
  <c r="N59" i="3"/>
  <c r="N319" i="3"/>
  <c r="R319" i="3"/>
  <c r="R333" i="3"/>
  <c r="N333" i="3"/>
  <c r="N151" i="3"/>
  <c r="R151" i="3"/>
  <c r="R46" i="3"/>
  <c r="N46" i="3"/>
  <c r="N44" i="3"/>
  <c r="R44" i="3"/>
  <c r="N280" i="3"/>
  <c r="R280" i="3"/>
  <c r="R89" i="3"/>
  <c r="N89" i="3"/>
  <c r="R134" i="3"/>
  <c r="N134" i="3"/>
  <c r="N143" i="3"/>
  <c r="R143" i="3"/>
  <c r="N315" i="3"/>
  <c r="R315" i="3"/>
  <c r="R45" i="3"/>
  <c r="N45" i="3"/>
  <c r="N95" i="3"/>
  <c r="R95" i="3"/>
  <c r="N58" i="3"/>
  <c r="R58" i="3"/>
  <c r="N299" i="3"/>
  <c r="R299" i="3"/>
  <c r="R301" i="3"/>
  <c r="N301" i="3"/>
  <c r="N283" i="3"/>
  <c r="R283" i="3"/>
  <c r="N305" i="3"/>
  <c r="R305" i="3"/>
  <c r="N225" i="3"/>
  <c r="R225" i="3"/>
  <c r="R135" i="3"/>
  <c r="N135" i="3"/>
  <c r="N98" i="3"/>
  <c r="R98" i="3"/>
  <c r="N111" i="3"/>
  <c r="R111" i="3"/>
  <c r="N314" i="3"/>
  <c r="R314" i="3"/>
  <c r="R25" i="3"/>
  <c r="N25" i="3"/>
  <c r="R335" i="3"/>
  <c r="N335" i="3"/>
  <c r="N149" i="3"/>
  <c r="R149" i="3"/>
  <c r="N281" i="3"/>
  <c r="R281" i="3"/>
  <c r="R85" i="3"/>
  <c r="N85" i="3"/>
  <c r="R72" i="3"/>
  <c r="N72" i="3"/>
  <c r="N239" i="3"/>
  <c r="R239" i="3"/>
  <c r="N238" i="3"/>
  <c r="R238" i="3"/>
  <c r="N246" i="3"/>
  <c r="R246" i="3"/>
  <c r="N214" i="3"/>
  <c r="R214" i="3"/>
  <c r="N126" i="3"/>
  <c r="R126" i="3"/>
  <c r="N240" i="3"/>
  <c r="R240" i="3"/>
  <c r="N173" i="3"/>
  <c r="R173" i="3"/>
  <c r="N291" i="3"/>
  <c r="R291" i="3"/>
  <c r="R130" i="3"/>
  <c r="N130" i="3"/>
  <c r="R166" i="3"/>
  <c r="N166" i="3"/>
  <c r="R30" i="3"/>
  <c r="N30" i="3"/>
  <c r="N271" i="3"/>
  <c r="R271" i="3"/>
  <c r="N288" i="3"/>
  <c r="R288" i="3"/>
  <c r="N91" i="3"/>
  <c r="R91" i="3"/>
  <c r="R206" i="3"/>
  <c r="N206" i="3"/>
  <c r="N87" i="3"/>
  <c r="R87" i="3"/>
  <c r="N286" i="3"/>
  <c r="R286" i="3"/>
  <c r="R82" i="3"/>
  <c r="N82" i="3"/>
  <c r="N184" i="3"/>
  <c r="R184" i="3"/>
  <c r="N133" i="3"/>
  <c r="R133" i="3"/>
  <c r="N40" i="3"/>
  <c r="R40" i="3"/>
  <c r="N307" i="3"/>
  <c r="R307" i="3"/>
  <c r="R201" i="3"/>
  <c r="N201" i="3"/>
  <c r="N103" i="3"/>
  <c r="R103" i="3"/>
  <c r="N39" i="3"/>
  <c r="R39" i="3"/>
  <c r="R269" i="3"/>
  <c r="N269" i="3"/>
  <c r="N252" i="3"/>
  <c r="R252" i="3"/>
  <c r="R308" i="3"/>
  <c r="N308" i="3"/>
  <c r="R199" i="3"/>
  <c r="N199" i="3"/>
  <c r="N326" i="3"/>
  <c r="R326" i="3"/>
  <c r="N322" i="3"/>
  <c r="R322" i="3"/>
  <c r="N320" i="3"/>
  <c r="R320" i="3"/>
  <c r="N122" i="3"/>
  <c r="R122" i="3"/>
  <c r="N124" i="3"/>
  <c r="R124" i="3"/>
  <c r="N174" i="3"/>
  <c r="R174" i="3"/>
  <c r="N263" i="3"/>
  <c r="R263" i="3"/>
  <c r="N265" i="3"/>
  <c r="R265" i="3"/>
  <c r="N118" i="3"/>
  <c r="R118" i="3"/>
  <c r="N231" i="3"/>
  <c r="R231" i="3"/>
  <c r="N84" i="3"/>
  <c r="R84" i="3"/>
  <c r="N63" i="3"/>
  <c r="R63" i="3"/>
  <c r="R76" i="3"/>
  <c r="N76" i="3"/>
  <c r="N112" i="3"/>
  <c r="R112" i="3"/>
  <c r="R251" i="3"/>
  <c r="N251" i="3"/>
  <c r="N325" i="3"/>
  <c r="R325" i="3"/>
  <c r="R137" i="3"/>
  <c r="N137" i="3"/>
  <c r="N285" i="3"/>
  <c r="R285" i="3"/>
  <c r="N52" i="3"/>
  <c r="R52" i="3"/>
  <c r="N165" i="3"/>
  <c r="R165" i="3"/>
  <c r="R330" i="3"/>
  <c r="N330" i="3"/>
  <c r="R158" i="3"/>
  <c r="N158" i="3"/>
  <c r="R321" i="3"/>
  <c r="N321" i="3"/>
  <c r="N233" i="3"/>
  <c r="R233" i="3"/>
  <c r="R101" i="3"/>
  <c r="N101" i="3"/>
  <c r="N148" i="3"/>
  <c r="R148" i="3"/>
  <c r="R256" i="3" l="1"/>
  <c r="N268" i="3"/>
  <c r="N250" i="3"/>
  <c r="N60" i="3"/>
  <c r="N255" i="3"/>
  <c r="R172" i="3"/>
  <c r="R34" i="3"/>
  <c r="N248" i="3"/>
  <c r="N38" i="3"/>
  <c r="R68" i="3"/>
  <c r="R317" i="3"/>
  <c r="N100" i="3"/>
  <c r="N86" i="3"/>
  <c r="N209" i="3"/>
  <c r="R144" i="3"/>
  <c r="N316" i="3"/>
  <c r="R213" i="3"/>
  <c r="R73" i="3"/>
  <c r="N277" i="3"/>
  <c r="N127" i="3"/>
  <c r="R55" i="3"/>
  <c r="R81" i="3"/>
  <c r="R189" i="3"/>
  <c r="R129" i="3"/>
  <c r="R139" i="3"/>
  <c r="R192" i="3"/>
  <c r="R77" i="3"/>
  <c r="R132" i="3"/>
  <c r="R181" i="3"/>
  <c r="R70" i="3"/>
  <c r="R244" i="3"/>
  <c r="N294" i="3"/>
  <c r="N196" i="3"/>
  <c r="N208" i="3"/>
  <c r="R113" i="3"/>
  <c r="N18" i="3"/>
  <c r="E7" i="3" l="1"/>
  <c r="F4" i="3" s="1"/>
  <c r="H4" i="3" s="1"/>
  <c r="F8" i="3"/>
  <c r="F6" i="3" l="1"/>
  <c r="H6" i="3" s="1"/>
  <c r="F9" i="3" s="1"/>
  <c r="F5" i="3"/>
  <c r="H5" i="3" s="1"/>
  <c r="G9" i="3"/>
</calcChain>
</file>

<file path=xl/sharedStrings.xml><?xml version="1.0" encoding="utf-8"?>
<sst xmlns="http://schemas.openxmlformats.org/spreadsheetml/2006/main" count="745" uniqueCount="391">
  <si>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</si>
  <si>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</si>
  <si>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</si>
  <si>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</si>
  <si>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</si>
  <si>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</si>
  <si>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</si>
  <si>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</si>
  <si>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</si>
  <si>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</si>
  <si>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</si>
  <si>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</si>
  <si>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</si>
  <si>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</si>
  <si>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</si>
  <si>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</si>
  <si>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</si>
  <si>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</si>
  <si>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</si>
  <si>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</si>
  <si>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</si>
  <si>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</si>
  <si>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</si>
  <si>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</si>
  <si>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</si>
  <si>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</si>
  <si>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</si>
  <si>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</si>
  <si>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</si>
  <si>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</si>
  <si>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EF Cep / GSC 4523-0685</t>
  </si>
  <si>
    <t>EW</t>
  </si>
  <si>
    <t>See also page B</t>
  </si>
  <si>
    <t>Rounding Tol. =</t>
  </si>
  <si>
    <t>Type</t>
  </si>
  <si>
    <t>IBVS 4222</t>
  </si>
  <si>
    <t>IBVS 4382</t>
  </si>
  <si>
    <t>II</t>
  </si>
  <si>
    <t>IBVS 4912</t>
  </si>
  <si>
    <t>IBVS 5016</t>
  </si>
  <si>
    <t>IBVS 5040</t>
  </si>
  <si>
    <t>IBVS 5296</t>
  </si>
  <si>
    <t>IBVS 5371</t>
  </si>
  <si>
    <t>IBVS 5657</t>
  </si>
  <si>
    <t>Nelson</t>
  </si>
  <si>
    <t># of data points:</t>
  </si>
  <si>
    <t>EF Cep / gsc 4523-0685</t>
  </si>
  <si>
    <t>IBVS 5874</t>
  </si>
  <si>
    <t>I</t>
  </si>
  <si>
    <t>IBVS 5894</t>
  </si>
  <si>
    <t>Start of linear fit (row #)</t>
  </si>
  <si>
    <t>OEJV 0107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</si>
  <si>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</si>
  <si>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</si>
  <si>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</si>
  <si>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</si>
  <si>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</si>
  <si>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</si>
  <si>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</si>
  <si>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IBVS 5965</t>
  </si>
  <si>
    <t>IBVS 5960</t>
  </si>
  <si>
    <t>OEJV 0137</t>
  </si>
  <si>
    <t>B</t>
  </si>
  <si>
    <t>K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</si>
  <si>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</si>
  <si>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</si>
  <si>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</si>
  <si>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</si>
  <si>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</si>
  <si>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</si>
  <si>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</si>
  <si>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</si>
  <si>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</si>
  <si>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</si>
  <si>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</si>
  <si>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</si>
  <si>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</si>
  <si>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</si>
  <si>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</si>
  <si>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</si>
  <si>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</si>
  <si>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</si>
  <si>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</si>
  <si>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</si>
  <si>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</si>
  <si>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</si>
  <si>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</si>
  <si>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</si>
  <si>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</si>
  <si>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</si>
  <si>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</si>
  <si>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</si>
  <si>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</si>
  <si>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</si>
  <si>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</si>
  <si>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</si>
  <si>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</si>
  <si>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</si>
  <si>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</si>
  <si>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</si>
  <si>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</si>
  <si>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</si>
  <si>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</si>
  <si>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</si>
  <si>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</si>
  <si>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</si>
  <si>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</si>
  <si>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</si>
  <si>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</si>
  <si>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</si>
  <si>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</si>
  <si>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</si>
  <si>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</si>
  <si>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</si>
  <si>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</si>
  <si>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</si>
  <si>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</si>
  <si>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</si>
  <si>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</si>
  <si>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</si>
  <si>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</si>
  <si>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</si>
  <si>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</si>
  <si>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</si>
  <si>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</si>
  <si>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</si>
  <si>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</si>
  <si>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</si>
  <si>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</si>
  <si>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</si>
  <si>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</si>
  <si>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</si>
  <si>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</si>
  <si>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</si>
  <si>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</si>
  <si>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</si>
  <si>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</si>
  <si>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</si>
  <si>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</si>
  <si>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</si>
  <si>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</si>
  <si>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</si>
  <si>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</si>
  <si>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</si>
  <si>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</si>
  <si>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</si>
  <si>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</si>
  <si>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</si>
  <si>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</si>
  <si>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</si>
  <si>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</si>
  <si>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</si>
  <si>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</si>
  <si>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IBVS 5959</t>
  </si>
  <si>
    <t>IBVS 5918</t>
  </si>
  <si>
    <t>IBVS 6011</t>
  </si>
  <si>
    <t>IBVS 6041</t>
  </si>
  <si>
    <t>IBVS 6075</t>
  </si>
  <si>
    <t>OEJV 0160</t>
  </si>
  <si>
    <t>IBVS 6048</t>
  </si>
  <si>
    <t>IBVS 5761</t>
  </si>
  <si>
    <t>IBVS 5984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</si>
  <si>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</si>
  <si>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</si>
  <si>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</si>
  <si>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</si>
  <si>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</si>
  <si>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</t>
  </si>
  <si>
    <t>vis</t>
  </si>
  <si>
    <t>F </t>
  </si>
  <si>
    <t>2431860.549 </t>
  </si>
  <si>
    <t> 09.02.1946 01:10 </t>
  </si>
  <si>
    <t> 0.003 </t>
  </si>
  <si>
    <t> B.S.Whitney </t>
  </si>
  <si>
    <t> AJ 62.375 </t>
  </si>
  <si>
    <t>2432172.673 </t>
  </si>
  <si>
    <t> 18.12.1946 04:09 </t>
  </si>
  <si>
    <t> -0.000 </t>
  </si>
  <si>
    <t>2432479.933 </t>
  </si>
  <si>
    <t> 21.10.1947 10:23 </t>
  </si>
  <si>
    <t> -0.019 </t>
  </si>
  <si>
    <t>2432826.632 </t>
  </si>
  <si>
    <t> 02.10.1948 03:10 </t>
  </si>
  <si>
    <t> 0.007 </t>
  </si>
  <si>
    <t>2433236.938 </t>
  </si>
  <si>
    <t> 16.11.1949 10:30 </t>
  </si>
  <si>
    <t> 0.002 </t>
  </si>
  <si>
    <t>2433569.660 </t>
  </si>
  <si>
    <t> 15.10.1950 03:50 </t>
  </si>
  <si>
    <t> -0.009 </t>
  </si>
  <si>
    <t>2433919.984 </t>
  </si>
  <si>
    <t> 30.09.1951 11:36 </t>
  </si>
  <si>
    <t> 0.005 </t>
  </si>
  <si>
    <t>2434360.593 </t>
  </si>
  <si>
    <t> 14.12.1952 02:13 </t>
  </si>
  <si>
    <t>2449221.6152 </t>
  </si>
  <si>
    <t> 22.08.1993 02:45 </t>
  </si>
  <si>
    <t> 0.1368 </t>
  </si>
  <si>
    <t>E </t>
  </si>
  <si>
    <t>o</t>
  </si>
  <si>
    <t> F.Agerer </t>
  </si>
  <si>
    <t>BAVM 68 </t>
  </si>
  <si>
    <t>2449226.4642 </t>
  </si>
  <si>
    <t> 26.08.1993 23:08 </t>
  </si>
  <si>
    <t> 0.1372 </t>
  </si>
  <si>
    <t>2449398.5978 </t>
  </si>
  <si>
    <t> 15.02.1994 02:20 </t>
  </si>
  <si>
    <t> 0.1463 </t>
  </si>
  <si>
    <t>2449450.4234 </t>
  </si>
  <si>
    <t> 07.04.1994 22:09 </t>
  </si>
  <si>
    <t> -0.1503 </t>
  </si>
  <si>
    <t>2449465.5769 </t>
  </si>
  <si>
    <t> 23.04.1994 01:50 </t>
  </si>
  <si>
    <t> -0.1486 </t>
  </si>
  <si>
    <t>2449636.4979 </t>
  </si>
  <si>
    <t> 10.10.1994 23:56 </t>
  </si>
  <si>
    <t> -0.1399 </t>
  </si>
  <si>
    <t>BAVM 80 </t>
  </si>
  <si>
    <t>2449735.2891 </t>
  </si>
  <si>
    <t> 17.01.1995 18:56 </t>
  </si>
  <si>
    <t> -0.1384 </t>
  </si>
  <si>
    <t>BAVM 90 </t>
  </si>
  <si>
    <t>2449763.4757 </t>
  </si>
  <si>
    <t> 14.02.1995 23:25 </t>
  </si>
  <si>
    <t> -0.1341 </t>
  </si>
  <si>
    <t>2450120.4702 </t>
  </si>
  <si>
    <t> 06.02.1996 23:17 </t>
  </si>
  <si>
    <t> -0.1161 </t>
  </si>
  <si>
    <t>2451269.3475 </t>
  </si>
  <si>
    <t> 31.03.1999 20:20 </t>
  </si>
  <si>
    <t> -0.0482 </t>
  </si>
  <si>
    <t>BAVM 128 </t>
  </si>
  <si>
    <t>2451435.4214 </t>
  </si>
  <si>
    <t> 13.09.1999 22:06 </t>
  </si>
  <si>
    <t> -0.0381 </t>
  </si>
  <si>
    <t> K.&amp; M.Rätz </t>
  </si>
  <si>
    <t>BAVM 132 </t>
  </si>
  <si>
    <t>2451885.7625 </t>
  </si>
  <si>
    <t> 07.12.2000 06:18 </t>
  </si>
  <si>
    <t> -0.0085 </t>
  </si>
  <si>
    <t>?</t>
  </si>
  <si>
    <t> R.H.Nelson </t>
  </si>
  <si>
    <t>IBVS 5040 </t>
  </si>
  <si>
    <t>2451923.3398 </t>
  </si>
  <si>
    <t> 13.01.2001 20:09 </t>
  </si>
  <si>
    <t> -0.0076 </t>
  </si>
  <si>
    <t>BAVM 152 </t>
  </si>
  <si>
    <t>2451923.6413 </t>
  </si>
  <si>
    <t> 14.01.2001 03:23 </t>
  </si>
  <si>
    <t> -0.0092 </t>
  </si>
  <si>
    <t>2451925.4613 </t>
  </si>
  <si>
    <t> 15.01.2001 23:04 </t>
  </si>
  <si>
    <t> -0.0074 </t>
  </si>
  <si>
    <t>2452535.812 </t>
  </si>
  <si>
    <t> 18.09.2002 07:29 </t>
  </si>
  <si>
    <t> 0.029 </t>
  </si>
  <si>
    <t> R.Nelson </t>
  </si>
  <si>
    <t>IBVS 5371 </t>
  </si>
  <si>
    <t>2453267.3866 </t>
  </si>
  <si>
    <t> 18.09.2004 21:16 </t>
  </si>
  <si>
    <t> 0.0745 </t>
  </si>
  <si>
    <t>-I</t>
  </si>
  <si>
    <t>BAVM 173 </t>
  </si>
  <si>
    <t>2453381.3370 </t>
  </si>
  <si>
    <t> 10.01.2005 20:05 </t>
  </si>
  <si>
    <t>35508.5</t>
  </si>
  <si>
    <t> 0.0834 </t>
  </si>
  <si>
    <t>2453381.6433 </t>
  </si>
  <si>
    <t> 11.01.2005 03:26 </t>
  </si>
  <si>
    <t>35509</t>
  </si>
  <si>
    <t> 0.0867 </t>
  </si>
  <si>
    <t>2454171.4079 </t>
  </si>
  <si>
    <t> 11.03.2007 21:47 </t>
  </si>
  <si>
    <t>36812</t>
  </si>
  <si>
    <t> 0.1394 </t>
  </si>
  <si>
    <t>C </t>
  </si>
  <si>
    <t> M.&amp; C.Rätz </t>
  </si>
  <si>
    <t>BAVM 201 </t>
  </si>
  <si>
    <t>2454375.3628 </t>
  </si>
  <si>
    <t> 01.10.2007 20:42 </t>
  </si>
  <si>
    <t>37148.5</t>
  </si>
  <si>
    <t> 0.1511 </t>
  </si>
  <si>
    <t>BAVM 193 </t>
  </si>
  <si>
    <t>2454839.644 </t>
  </si>
  <si>
    <t> 08.01.2009 03:27 </t>
  </si>
  <si>
    <t>37914.5</t>
  </si>
  <si>
    <t> 0.181 </t>
  </si>
  <si>
    <t> R.Diethelm </t>
  </si>
  <si>
    <t>IBVS 5894 </t>
  </si>
  <si>
    <t>2454841.4654 </t>
  </si>
  <si>
    <t> 09.01.2009 23:10 </t>
  </si>
  <si>
    <t>37917.5</t>
  </si>
  <si>
    <t> 0.1843 </t>
  </si>
  <si>
    <t> M.Rätz &amp; K.Rätz </t>
  </si>
  <si>
    <t>BAVM 214 </t>
  </si>
  <si>
    <t>2454925.4148 </t>
  </si>
  <si>
    <t> 03.04.2009 21:57 </t>
  </si>
  <si>
    <t>38056</t>
  </si>
  <si>
    <t> 0.1928 </t>
  </si>
  <si>
    <t>BAVM 209 </t>
  </si>
  <si>
    <t>2454934.5063 </t>
  </si>
  <si>
    <t> 13.04.2009 00:09 </t>
  </si>
  <si>
    <t>38071</t>
  </si>
  <si>
    <t> 0.1932 </t>
  </si>
  <si>
    <t>2454935.4123 </t>
  </si>
  <si>
    <t> 13.04.2009 21:53 </t>
  </si>
  <si>
    <t>38072.5</t>
  </si>
  <si>
    <t> 0.1901 </t>
  </si>
  <si>
    <t> R.Drevený </t>
  </si>
  <si>
    <t>OEJV 0107 </t>
  </si>
  <si>
    <t>2455173.3137 </t>
  </si>
  <si>
    <t> 07.12.2009 19:31 </t>
  </si>
  <si>
    <t>38465</t>
  </si>
  <si>
    <t> 0.2082 </t>
  </si>
  <si>
    <t> L.Brát </t>
  </si>
  <si>
    <t>OEJV 0137 </t>
  </si>
  <si>
    <t>2455309.3863 </t>
  </si>
  <si>
    <t> 22.04.2010 21:16 </t>
  </si>
  <si>
    <t>38689.5</t>
  </si>
  <si>
    <t> 0.2177 </t>
  </si>
  <si>
    <t>m</t>
  </si>
  <si>
    <t> G.Saral </t>
  </si>
  <si>
    <t>IBVS 5965 </t>
  </si>
  <si>
    <t>2455320.2955 </t>
  </si>
  <si>
    <t> 03.05.2010 19:05 </t>
  </si>
  <si>
    <t>38707.5</t>
  </si>
  <si>
    <t> 0.2176 </t>
  </si>
  <si>
    <t> A.Okan </t>
  </si>
  <si>
    <t>2455499.4068 </t>
  </si>
  <si>
    <t> 29.10.2010 21:45 </t>
  </si>
  <si>
    <t>39003</t>
  </si>
  <si>
    <t> 0.2346 </t>
  </si>
  <si>
    <t>BAVM 215 </t>
  </si>
  <si>
    <t>2455500.9186 </t>
  </si>
  <si>
    <t> 31.10.2010 10:02 </t>
  </si>
  <si>
    <t> 0.2312 </t>
  </si>
  <si>
    <t>IBVS 5960 </t>
  </si>
  <si>
    <t>2455513.9523 </t>
  </si>
  <si>
    <t> 13.11.2010 10:51 </t>
  </si>
  <si>
    <t> 0.2344 </t>
  </si>
  <si>
    <t>2455796.4009 </t>
  </si>
  <si>
    <t> 22.08.2011 21:37 </t>
  </si>
  <si>
    <t> 0.2534 </t>
  </si>
  <si>
    <t> H.Jungbluth </t>
  </si>
  <si>
    <t>BAVM 225 </t>
  </si>
  <si>
    <t>2455803.3699 </t>
  </si>
  <si>
    <t> 29.08.2011 20:52 </t>
  </si>
  <si>
    <t> 0.2526 </t>
  </si>
  <si>
    <t>IBVS 6041 </t>
  </si>
  <si>
    <t>2455821.5536 </t>
  </si>
  <si>
    <t> 17.09.2011 01:17 </t>
  </si>
  <si>
    <t> 0.2541 </t>
  </si>
  <si>
    <t> C.Yildirim et al. </t>
  </si>
  <si>
    <t>IBVS 6075 </t>
  </si>
  <si>
    <t>2455829.4329 </t>
  </si>
  <si>
    <t> 24.09.2011 22:23 </t>
  </si>
  <si>
    <t> 0.2545 </t>
  </si>
  <si>
    <t> Y.Demircan et al. </t>
  </si>
  <si>
    <t>2455831.5579 </t>
  </si>
  <si>
    <t> 27.09.2011 01:23 </t>
  </si>
  <si>
    <t> 0.2582 </t>
  </si>
  <si>
    <t> J.Trnka </t>
  </si>
  <si>
    <t>OEJV 0160 </t>
  </si>
  <si>
    <t>2455929.7491 </t>
  </si>
  <si>
    <t> 03.01.2012 05:58 </t>
  </si>
  <si>
    <t> 0.2658 </t>
  </si>
  <si>
    <t>IBVS 6011 </t>
  </si>
  <si>
    <t>2456008.2389 </t>
  </si>
  <si>
    <t> 21.03.2012 17:44 </t>
  </si>
  <si>
    <t> 0.2692 </t>
  </si>
  <si>
    <t> M.B.Dogruel et al. </t>
  </si>
  <si>
    <t>2456008.5420 </t>
  </si>
  <si>
    <t> 22.03.2012 01:00 </t>
  </si>
  <si>
    <t> 0.2693 </t>
  </si>
  <si>
    <t>2456015.5131 </t>
  </si>
  <si>
    <t> 29.03.2012 00:18 </t>
  </si>
  <si>
    <t> 0.2706 </t>
  </si>
  <si>
    <t>BAVM 228 </t>
  </si>
  <si>
    <t>2456156.4346 </t>
  </si>
  <si>
    <t> 16.08.2012 22:25 </t>
  </si>
  <si>
    <t> 0.2803 </t>
  </si>
  <si>
    <t> M.Semuni </t>
  </si>
  <si>
    <t>IBVS 6128 </t>
  </si>
  <si>
    <t>2456173.4064 </t>
  </si>
  <si>
    <t> 02.09.2012 21:45 </t>
  </si>
  <si>
    <t> 0.2821 </t>
  </si>
  <si>
    <t> M.Dogruel </t>
  </si>
  <si>
    <t>2456194.3155 </t>
  </si>
  <si>
    <t> 23.09.2012 19:34 </t>
  </si>
  <si>
    <t> 0.2817 </t>
  </si>
  <si>
    <t>My 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</si>
</sst>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9" formatCode="0.E+00"/>
    <numFmt numFmtId="180" formatCode="0.0%"/>
    <numFmt numFmtId="185" formatCode="0.0000E+00"/>
  </numFmts>
  <fonts count="4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/>
      <right/>
      <top/>
      <bottom style="thick">
        <color indexed="0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2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125"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Alignment="1"/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12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 applyAlignment="1"/>
    <xf numFmtId="0" fontId="12" fillId="0" borderId="0" xfId="0" applyFont="1">
      <alignment vertical="top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22" fontId="10" fillId="0" borderId="0" xfId="0" applyNumberFormat="1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15" xfId="0" applyFont="1" applyBorder="1" applyAlignment="1"/>
    <xf numFmtId="0" fontId="16" fillId="0" borderId="16" xfId="0" applyFont="1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17" fillId="0" borderId="0" xfId="0" applyFont="1">
      <alignment vertical="top"/>
    </xf>
    <xf numFmtId="0" fontId="7" fillId="0" borderId="0" xfId="0" applyFont="1">
      <alignment vertical="top"/>
    </xf>
    <xf numFmtId="0" fontId="19" fillId="0" borderId="0" xfId="0" applyFont="1">
      <alignment vertical="top"/>
    </xf>
    <xf numFmtId="0" fontId="13" fillId="0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9" xfId="0" applyFont="1" applyBorder="1">
      <alignment vertical="top"/>
    </xf>
    <xf numFmtId="0" fontId="9" fillId="0" borderId="20" xfId="0" applyFont="1" applyBorder="1">
      <alignment vertical="top"/>
    </xf>
    <xf numFmtId="0" fontId="10" fillId="0" borderId="21" xfId="0" applyFont="1" applyBorder="1">
      <alignment vertical="top"/>
    </xf>
    <xf numFmtId="179" fontId="10" fillId="0" borderId="21" xfId="0" applyNumberFormat="1" applyFont="1" applyBorder="1" applyAlignment="1">
      <alignment horizontal="center"/>
    </xf>
    <xf numFmtId="180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22" xfId="0" applyFont="1" applyBorder="1">
      <alignment vertical="top"/>
    </xf>
    <xf numFmtId="0" fontId="9" fillId="0" borderId="23" xfId="0" applyFont="1" applyBorder="1">
      <alignment vertical="top"/>
    </xf>
    <xf numFmtId="0" fontId="10" fillId="0" borderId="13" xfId="0" applyFont="1" applyBorder="1">
      <alignment vertical="top"/>
    </xf>
    <xf numFmtId="179" fontId="10" fillId="0" borderId="13" xfId="0" applyNumberFormat="1" applyFont="1" applyBorder="1" applyAlignment="1">
      <alignment horizontal="center"/>
    </xf>
    <xf numFmtId="0" fontId="7" fillId="0" borderId="24" xfId="0" applyFont="1" applyBorder="1">
      <alignment vertical="top"/>
    </xf>
    <xf numFmtId="0" fontId="9" fillId="0" borderId="25" xfId="0" applyFont="1" applyBorder="1">
      <alignment vertical="top"/>
    </xf>
    <xf numFmtId="0" fontId="10" fillId="0" borderId="14" xfId="0" applyFont="1" applyBorder="1">
      <alignment vertical="top"/>
    </xf>
    <xf numFmtId="179" fontId="10" fillId="0" borderId="14" xfId="0" applyNumberFormat="1" applyFont="1" applyBorder="1" applyAlignment="1">
      <alignment horizontal="center"/>
    </xf>
    <xf numFmtId="0" fontId="19" fillId="0" borderId="8" xfId="0" applyFont="1" applyBorder="1">
      <alignment vertical="top"/>
    </xf>
    <xf numFmtId="0" fontId="0" fillId="0" borderId="8" xfId="0" applyBorder="1">
      <alignment vertical="top"/>
    </xf>
    <xf numFmtId="0" fontId="7" fillId="0" borderId="0" xfId="0" applyFont="1" applyFill="1" applyBorder="1">
      <alignment vertical="top"/>
    </xf>
    <xf numFmtId="0" fontId="9" fillId="0" borderId="0" xfId="0" applyFont="1">
      <alignment vertical="top"/>
    </xf>
    <xf numFmtId="179" fontId="10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10" fillId="0" borderId="0" xfId="0" applyFont="1" applyFill="1">
      <alignment vertical="top"/>
    </xf>
    <xf numFmtId="0" fontId="14" fillId="0" borderId="0" xfId="0" applyFont="1" applyAlignment="1" applyProtection="1">
      <alignment horizontal="left"/>
      <protection locked="0"/>
    </xf>
    <xf numFmtId="10" fontId="7" fillId="0" borderId="0" xfId="0" applyNumberFormat="1" applyFont="1" applyFill="1" applyBorder="1">
      <alignment vertical="top"/>
    </xf>
    <xf numFmtId="0" fontId="20" fillId="0" borderId="0" xfId="0" applyFont="1">
      <alignment vertical="top"/>
    </xf>
    <xf numFmtId="180" fontId="20" fillId="0" borderId="0" xfId="0" applyNumberFormat="1" applyFont="1">
      <alignment vertical="top"/>
    </xf>
    <xf numFmtId="10" fontId="2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4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16" fillId="0" borderId="0" xfId="0" applyFont="1">
      <alignment vertical="top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24" borderId="5" xfId="0" applyFont="1" applyFill="1" applyBorder="1">
      <alignment vertical="top"/>
    </xf>
    <xf numFmtId="0" fontId="10" fillId="0" borderId="26" xfId="0" applyFont="1" applyFill="1" applyBorder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85" fontId="0" fillId="0" borderId="0" xfId="0" applyNumberFormat="1" applyAlignment="1">
      <alignment horizontal="center"/>
    </xf>
    <xf numFmtId="11" fontId="0" fillId="0" borderId="21" xfId="0" applyNumberFormat="1" applyBorder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6" fillId="0" borderId="0" xfId="0" applyFon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4" fillId="0" borderId="0" xfId="0" applyFont="1">
      <alignment vertical="top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26" fillId="0" borderId="0" xfId="38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>
      <alignment vertical="top"/>
    </xf>
    <xf numFmtId="0" fontId="0" fillId="0" borderId="0" xfId="0" quotePrefix="1">
      <alignment vertical="top"/>
    </xf>
    <xf numFmtId="0" fontId="5" fillId="25" borderId="27" xfId="0" applyFont="1" applyFill="1" applyBorder="1" applyAlignment="1">
      <alignment horizontal="left" vertical="top" wrapText="1" indent="1"/>
    </xf>
    <xf numFmtId="0" fontId="5" fillId="25" borderId="27" xfId="0" applyFont="1" applyFill="1" applyBorder="1" applyAlignment="1">
      <alignment horizontal="center" vertical="top" wrapText="1"/>
    </xf>
    <xf numFmtId="0" fontId="5" fillId="25" borderId="27" xfId="0" applyFont="1" applyFill="1" applyBorder="1" applyAlignment="1">
      <alignment horizontal="right" vertical="top" wrapText="1"/>
    </xf>
    <xf numFmtId="0" fontId="26" fillId="25" borderId="2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4" fillId="26" borderId="0" xfId="0" applyFont="1" applyFill="1" applyAlignment="1"/>
    <xf numFmtId="0" fontId="10" fillId="27" borderId="0" xfId="0" applyFont="1" applyFill="1" applyAlignment="1"/>
    <xf numFmtId="185" fontId="0" fillId="0" borderId="0" xfId="0" applyNumberFormat="1" applyAlignment="1"/>
    <xf numFmtId="0" fontId="41" fillId="0" borderId="0" xfId="42" applyFont="1" applyAlignment="1">
      <alignment wrapText="1"/>
    </xf>
    <xf numFmtId="0" fontId="41" fillId="0" borderId="0" xfId="42" applyFont="1" applyAlignment="1">
      <alignment horizontal="center" wrapText="1"/>
    </xf>
    <xf numFmtId="0" fontId="41" fillId="0" borderId="0" xfId="42" applyFont="1" applyAlignment="1">
      <alignment horizontal="left" wrapText="1"/>
    </xf>
    <xf numFmtId="0" fontId="43" fillId="0" borderId="0" xfId="0" applyFont="1" applyAlignment="1"/>
    <xf numFmtId="0" fontId="41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Cep - O-C Diagr.</a:t>
            </a:r>
          </a:p>
        </c:rich>
      </c:tx>
      <c:layout>
        <c:manualLayout>
          <c:xMode val="edge"/>
          <c:yMode val="edge"/>
          <c:x val="0.38656747757276605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83591770341482"/>
          <c:y val="0.14545497589659059"/>
          <c:w val="0.82238865904024239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1'!$F$21:$F$48</c:f>
              <c:numCache>
                <c:formatCode>General</c:formatCode>
                <c:ptCount val="28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</c:numCache>
            </c:numRef>
          </c:xVal>
          <c:yVal>
            <c:numRef>
              <c:f>'Active 1'!$H$21:$H$48</c:f>
              <c:numCache>
                <c:formatCode>General</c:formatCode>
                <c:ptCount val="28"/>
                <c:pt idx="0">
                  <c:v>0.60443224807022489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0-4DBC-AB34-80B6EADAC03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1'!$I$21:$I$1016</c:f>
              <c:numCache>
                <c:formatCode>General</c:formatCode>
                <c:ptCount val="996"/>
                <c:pt idx="1">
                  <c:v>0.60743224807083607</c:v>
                </c:pt>
                <c:pt idx="2">
                  <c:v>0.58555236441316083</c:v>
                </c:pt>
                <c:pt idx="3">
                  <c:v>0.54854051778602297</c:v>
                </c:pt>
                <c:pt idx="4">
                  <c:v>0.55347587030701106</c:v>
                </c:pt>
                <c:pt idx="5">
                  <c:v>0.52401823684340343</c:v>
                </c:pt>
                <c:pt idx="6">
                  <c:v>0.49244919582270086</c:v>
                </c:pt>
                <c:pt idx="7">
                  <c:v>0.48573352056700969</c:v>
                </c:pt>
                <c:pt idx="8">
                  <c:v>0.45385065567825222</c:v>
                </c:pt>
                <c:pt idx="41">
                  <c:v>2.2267460968578234E-2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0-4DBC-AB34-80B6EADAC03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1'!$J$21:$J$1016</c:f>
              <c:numCache>
                <c:formatCode>General</c:formatCode>
                <c:ptCount val="996"/>
                <c:pt idx="14">
                  <c:v>0</c:v>
                </c:pt>
                <c:pt idx="15">
                  <c:v>-4.4862544382340275E-3</c:v>
                </c:pt>
                <c:pt idx="16">
                  <c:v>-1.9317196638439782E-3</c:v>
                </c:pt>
                <c:pt idx="17">
                  <c:v>-5.3409458269015886E-3</c:v>
                </c:pt>
                <c:pt idx="18">
                  <c:v>-6.7114690682501532E-3</c:v>
                </c:pt>
                <c:pt idx="19">
                  <c:v>-6.541737267980352E-3</c:v>
                </c:pt>
                <c:pt idx="21">
                  <c:v>-5.4879631788935512E-3</c:v>
                </c:pt>
                <c:pt idx="22">
                  <c:v>-7.0422154894913547E-3</c:v>
                </c:pt>
                <c:pt idx="23">
                  <c:v>-5.367729376303032E-3</c:v>
                </c:pt>
                <c:pt idx="25">
                  <c:v>-4.2969767891918309E-3</c:v>
                </c:pt>
                <c:pt idx="26">
                  <c:v>-2.2958469344303012E-3</c:v>
                </c:pt>
                <c:pt idx="27">
                  <c:v>9.4990075012901798E-4</c:v>
                </c:pt>
                <c:pt idx="28">
                  <c:v>6.1683698659180664E-3</c:v>
                </c:pt>
                <c:pt idx="31">
                  <c:v>1.0716503107687458E-2</c:v>
                </c:pt>
                <c:pt idx="32">
                  <c:v>1.4088612064369954E-2</c:v>
                </c:pt>
                <c:pt idx="33">
                  <c:v>1.3961042641312815E-2</c:v>
                </c:pt>
                <c:pt idx="38">
                  <c:v>2.1334728910005651E-2</c:v>
                </c:pt>
                <c:pt idx="50">
                  <c:v>2.751571166299982E-2</c:v>
                </c:pt>
                <c:pt idx="51">
                  <c:v>2.8277582066948526E-2</c:v>
                </c:pt>
                <c:pt idx="52">
                  <c:v>2.6634172383637633E-2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E0-4DBC-AB34-80B6EADAC03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1'!$K$21:$K$1016</c:f>
              <c:numCache>
                <c:formatCode>General</c:formatCode>
                <c:ptCount val="996"/>
                <c:pt idx="9">
                  <c:v>-1.428581825166475E-3</c:v>
                </c:pt>
                <c:pt idx="10">
                  <c:v>-1.2966188442078419E-3</c:v>
                </c:pt>
                <c:pt idx="11">
                  <c:v>-2.5119333295151591E-3</c:v>
                </c:pt>
                <c:pt idx="12">
                  <c:v>8.1092093751067296E-4</c:v>
                </c:pt>
                <c:pt idx="13">
                  <c:v>1.5983052217052318E-3</c:v>
                </c:pt>
                <c:pt idx="20">
                  <c:v>-4.0706762156332843E-3</c:v>
                </c:pt>
                <c:pt idx="24">
                  <c:v>-6.0730666227755137E-3</c:v>
                </c:pt>
                <c:pt idx="29">
                  <c:v>5.5565623915754259E-3</c:v>
                </c:pt>
                <c:pt idx="30">
                  <c:v>7.6420169934863225E-3</c:v>
                </c:pt>
                <c:pt idx="34">
                  <c:v>1.0848285695828963E-2</c:v>
                </c:pt>
                <c:pt idx="35">
                  <c:v>1.465021902549779E-2</c:v>
                </c:pt>
                <c:pt idx="36">
                  <c:v>1.585092993627768E-2</c:v>
                </c:pt>
                <c:pt idx="37">
                  <c:v>1.509784662630409E-2</c:v>
                </c:pt>
                <c:pt idx="39">
                  <c:v>1.7863467342976946E-2</c:v>
                </c:pt>
                <c:pt idx="40">
                  <c:v>2.023061782529112E-2</c:v>
                </c:pt>
                <c:pt idx="42">
                  <c:v>2.1019657739088871E-2</c:v>
                </c:pt>
                <c:pt idx="43">
                  <c:v>2.1464518889843021E-2</c:v>
                </c:pt>
                <c:pt idx="44">
                  <c:v>2.1353958720283117E-2</c:v>
                </c:pt>
                <c:pt idx="45">
                  <c:v>2.4974192521767691E-2</c:v>
                </c:pt>
                <c:pt idx="46">
                  <c:v>2.6596442708978429E-2</c:v>
                </c:pt>
                <c:pt idx="47">
                  <c:v>2.5345093323267065E-2</c:v>
                </c:pt>
                <c:pt idx="48">
                  <c:v>2.539084100862965E-2</c:v>
                </c:pt>
                <c:pt idx="49">
                  <c:v>2.6243037777021527E-2</c:v>
                </c:pt>
                <c:pt idx="53">
                  <c:v>4.797239708568668E-2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E0-4DBC-AB34-80B6EADAC03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1'!$L$21:$L$1016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E0-4DBC-AB34-80B6EADAC03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1'!$M$21:$M$1016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E0-4DBC-AB34-80B6EADAC03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1'!$N$21:$N$1016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E0-4DBC-AB34-80B6EADAC03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1'!$O$21:$O$1016</c:f>
              <c:numCache>
                <c:formatCode>General</c:formatCode>
                <c:ptCount val="996"/>
                <c:pt idx="1">
                  <c:v>-0.34386899447207325</c:v>
                </c:pt>
                <c:pt idx="2">
                  <c:v>-0.33909520227766909</c:v>
                </c:pt>
                <c:pt idx="3">
                  <c:v>-0.33439556607851784</c:v>
                </c:pt>
                <c:pt idx="4">
                  <c:v>-0.32909341241793688</c:v>
                </c:pt>
                <c:pt idx="5">
                  <c:v>-0.32281796131966195</c:v>
                </c:pt>
                <c:pt idx="6">
                  <c:v>-0.31772900614543309</c:v>
                </c:pt>
                <c:pt idx="7">
                  <c:v>-0.3123712354884125</c:v>
                </c:pt>
                <c:pt idx="8">
                  <c:v>-0.30563230941980701</c:v>
                </c:pt>
                <c:pt idx="9">
                  <c:v>-7.8348818719433291E-2</c:v>
                </c:pt>
                <c:pt idx="10">
                  <c:v>-7.8274662724180405E-2</c:v>
                </c:pt>
                <c:pt idx="11">
                  <c:v>-7.5642124892703166E-2</c:v>
                </c:pt>
                <c:pt idx="12">
                  <c:v>-7.4849582693438013E-2</c:v>
                </c:pt>
                <c:pt idx="13">
                  <c:v>-7.4617845208272762E-2</c:v>
                </c:pt>
                <c:pt idx="24">
                  <c:v>-2.7663195964089844E-2</c:v>
                </c:pt>
                <c:pt idx="25">
                  <c:v>-1.6474910180311587E-2</c:v>
                </c:pt>
                <c:pt idx="26">
                  <c:v>-1.4732244291868909E-2</c:v>
                </c:pt>
                <c:pt idx="27">
                  <c:v>-1.47276095421656E-2</c:v>
                </c:pt>
                <c:pt idx="28">
                  <c:v>-2.6494518153527824E-3</c:v>
                </c:pt>
                <c:pt idx="29">
                  <c:v>4.6973473497148588E-4</c:v>
                </c:pt>
                <c:pt idx="30">
                  <c:v>7.5701712804347315E-3</c:v>
                </c:pt>
                <c:pt idx="31">
                  <c:v>7.5979797786545622E-3</c:v>
                </c:pt>
                <c:pt idx="32">
                  <c:v>8.881805446470048E-3</c:v>
                </c:pt>
                <c:pt idx="33">
                  <c:v>9.0208479375692013E-3</c:v>
                </c:pt>
                <c:pt idx="34">
                  <c:v>9.0347521866791097E-3</c:v>
                </c:pt>
                <c:pt idx="35">
                  <c:v>1.2673030703773541E-2</c:v>
                </c:pt>
                <c:pt idx="36">
                  <c:v>1.4754033320557483E-2</c:v>
                </c:pt>
                <c:pt idx="37">
                  <c:v>1.4920884309876467E-2</c:v>
                </c:pt>
                <c:pt idx="38">
                  <c:v>1.7660021384529712E-2</c:v>
                </c:pt>
                <c:pt idx="39">
                  <c:v>1.7683195133046239E-2</c:v>
                </c:pt>
                <c:pt idx="40">
                  <c:v>1.7882489370288357E-2</c:v>
                </c:pt>
                <c:pt idx="41">
                  <c:v>2.2202076093768605E-2</c:v>
                </c:pt>
                <c:pt idx="42">
                  <c:v>2.2308675336944625E-2</c:v>
                </c:pt>
                <c:pt idx="43">
                  <c:v>2.2586760319142932E-2</c:v>
                </c:pt>
                <c:pt idx="44">
                  <c:v>2.270726381142886E-2</c:v>
                </c:pt>
                <c:pt idx="45">
                  <c:v>2.2739707059351993E-2</c:v>
                </c:pt>
                <c:pt idx="46">
                  <c:v>2.4241365963222808E-2</c:v>
                </c:pt>
                <c:pt idx="47">
                  <c:v>2.5441766136378802E-2</c:v>
                </c:pt>
                <c:pt idx="48">
                  <c:v>2.5446400886082104E-2</c:v>
                </c:pt>
                <c:pt idx="49">
                  <c:v>2.5553000129258124E-2</c:v>
                </c:pt>
                <c:pt idx="50">
                  <c:v>2.7708158741294953E-2</c:v>
                </c:pt>
                <c:pt idx="51">
                  <c:v>2.796770472468002E-2</c:v>
                </c:pt>
                <c:pt idx="52">
                  <c:v>2.8287502454208066E-2</c:v>
                </c:pt>
                <c:pt idx="53">
                  <c:v>4.7864685200968371E-2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E0-4DBC-AB34-80B6EADAC033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'Active 1'!$V$2:$V$33</c:f>
              <c:numCache>
                <c:formatCode>General</c:formatCode>
                <c:ptCount val="32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</c:numCache>
            </c:numRef>
          </c:xVal>
          <c:yVal>
            <c:numRef>
              <c:f>'Active 1'!$W$2:$W$33</c:f>
              <c:numCache>
                <c:formatCode>0.0000E+00</c:formatCode>
                <c:ptCount val="32"/>
                <c:pt idx="0">
                  <c:v>-1.8013564631916515E-3</c:v>
                </c:pt>
                <c:pt idx="1">
                  <c:v>-3.414424308384784E-3</c:v>
                </c:pt>
                <c:pt idx="2">
                  <c:v>-4.7364323839143097E-3</c:v>
                </c:pt>
                <c:pt idx="3">
                  <c:v>-5.7673806897802285E-3</c:v>
                </c:pt>
                <c:pt idx="4">
                  <c:v>-6.5072692259825413E-3</c:v>
                </c:pt>
                <c:pt idx="5">
                  <c:v>-6.9560979925212454E-3</c:v>
                </c:pt>
                <c:pt idx="6">
                  <c:v>-7.1138669893963443E-3</c:v>
                </c:pt>
                <c:pt idx="7">
                  <c:v>-6.9805762166078346E-3</c:v>
                </c:pt>
                <c:pt idx="8">
                  <c:v>-6.5562256741557197E-3</c:v>
                </c:pt>
                <c:pt idx="9">
                  <c:v>-5.8408153620399979E-3</c:v>
                </c:pt>
                <c:pt idx="10">
                  <c:v>-4.8343452802606657E-3</c:v>
                </c:pt>
                <c:pt idx="11">
                  <c:v>-3.53681542881773E-3</c:v>
                </c:pt>
                <c:pt idx="12">
                  <c:v>-1.9482258077111875E-3</c:v>
                </c:pt>
                <c:pt idx="13">
                  <c:v>-6.8576416941034529E-5</c:v>
                </c:pt>
                <c:pt idx="14">
                  <c:v>2.1021327434927219E-3</c:v>
                </c:pt>
                <c:pt idx="15">
                  <c:v>4.5639016735900852E-3</c:v>
                </c:pt>
                <c:pt idx="16">
                  <c:v>7.3167303733510554E-3</c:v>
                </c:pt>
                <c:pt idx="17">
                  <c:v>1.0360618842775636E-2</c:v>
                </c:pt>
                <c:pt idx="18">
                  <c:v>1.369556708186382E-2</c:v>
                </c:pt>
                <c:pt idx="19">
                  <c:v>1.7321575090615618E-2</c:v>
                </c:pt>
                <c:pt idx="20">
                  <c:v>2.1238642869031016E-2</c:v>
                </c:pt>
                <c:pt idx="21">
                  <c:v>2.5446770417110028E-2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E0-4DBC-AB34-80B6EADAC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6272"/>
        <c:axId val="1"/>
      </c:scatterChart>
      <c:valAx>
        <c:axId val="9148562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344772201977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6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03000744309945"/>
          <c:y val="0.92121498449057504"/>
          <c:w val="0.71343330591138798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Cep - O-C Diagr.</a:t>
            </a:r>
          </a:p>
        </c:rich>
      </c:tx>
      <c:layout>
        <c:manualLayout>
          <c:xMode val="edge"/>
          <c:yMode val="edge"/>
          <c:x val="0.3774193548387097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5238142479360364"/>
          <c:w val="0.81612903225806455"/>
          <c:h val="0.61587492520748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1'!$H$21:$H$1016</c:f>
              <c:numCache>
                <c:formatCode>General</c:formatCode>
                <c:ptCount val="996"/>
                <c:pt idx="0">
                  <c:v>0.60443224807022489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61-4C41-8B07-1B28B4CFB2C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1'!$I$21:$I$1016</c:f>
              <c:numCache>
                <c:formatCode>General</c:formatCode>
                <c:ptCount val="996"/>
                <c:pt idx="1">
                  <c:v>0.60743224807083607</c:v>
                </c:pt>
                <c:pt idx="2">
                  <c:v>0.58555236441316083</c:v>
                </c:pt>
                <c:pt idx="3">
                  <c:v>0.54854051778602297</c:v>
                </c:pt>
                <c:pt idx="4">
                  <c:v>0.55347587030701106</c:v>
                </c:pt>
                <c:pt idx="5">
                  <c:v>0.52401823684340343</c:v>
                </c:pt>
                <c:pt idx="6">
                  <c:v>0.49244919582270086</c:v>
                </c:pt>
                <c:pt idx="7">
                  <c:v>0.48573352056700969</c:v>
                </c:pt>
                <c:pt idx="8">
                  <c:v>0.45385065567825222</c:v>
                </c:pt>
                <c:pt idx="41">
                  <c:v>2.2267460968578234E-2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61-4C41-8B07-1B28B4CFB2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1'!$J$21:$J$1016</c:f>
              <c:numCache>
                <c:formatCode>General</c:formatCode>
                <c:ptCount val="996"/>
                <c:pt idx="14">
                  <c:v>0</c:v>
                </c:pt>
                <c:pt idx="15">
                  <c:v>-4.4862544382340275E-3</c:v>
                </c:pt>
                <c:pt idx="16">
                  <c:v>-1.9317196638439782E-3</c:v>
                </c:pt>
                <c:pt idx="17">
                  <c:v>-5.3409458269015886E-3</c:v>
                </c:pt>
                <c:pt idx="18">
                  <c:v>-6.7114690682501532E-3</c:v>
                </c:pt>
                <c:pt idx="19">
                  <c:v>-6.541737267980352E-3</c:v>
                </c:pt>
                <c:pt idx="21">
                  <c:v>-5.4879631788935512E-3</c:v>
                </c:pt>
                <c:pt idx="22">
                  <c:v>-7.0422154894913547E-3</c:v>
                </c:pt>
                <c:pt idx="23">
                  <c:v>-5.367729376303032E-3</c:v>
                </c:pt>
                <c:pt idx="25">
                  <c:v>-4.2969767891918309E-3</c:v>
                </c:pt>
                <c:pt idx="26">
                  <c:v>-2.2958469344303012E-3</c:v>
                </c:pt>
                <c:pt idx="27">
                  <c:v>9.4990075012901798E-4</c:v>
                </c:pt>
                <c:pt idx="28">
                  <c:v>6.1683698659180664E-3</c:v>
                </c:pt>
                <c:pt idx="31">
                  <c:v>1.0716503107687458E-2</c:v>
                </c:pt>
                <c:pt idx="32">
                  <c:v>1.4088612064369954E-2</c:v>
                </c:pt>
                <c:pt idx="33">
                  <c:v>1.3961042641312815E-2</c:v>
                </c:pt>
                <c:pt idx="38">
                  <c:v>2.1334728910005651E-2</c:v>
                </c:pt>
                <c:pt idx="50">
                  <c:v>2.751571166299982E-2</c:v>
                </c:pt>
                <c:pt idx="51">
                  <c:v>2.8277582066948526E-2</c:v>
                </c:pt>
                <c:pt idx="52">
                  <c:v>2.6634172383637633E-2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61-4C41-8B07-1B28B4CFB2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1'!$K$21:$K$1016</c:f>
              <c:numCache>
                <c:formatCode>General</c:formatCode>
                <c:ptCount val="996"/>
                <c:pt idx="9">
                  <c:v>-1.428581825166475E-3</c:v>
                </c:pt>
                <c:pt idx="10">
                  <c:v>-1.2966188442078419E-3</c:v>
                </c:pt>
                <c:pt idx="11">
                  <c:v>-2.5119333295151591E-3</c:v>
                </c:pt>
                <c:pt idx="12">
                  <c:v>8.1092093751067296E-4</c:v>
                </c:pt>
                <c:pt idx="13">
                  <c:v>1.5983052217052318E-3</c:v>
                </c:pt>
                <c:pt idx="20">
                  <c:v>-4.0706762156332843E-3</c:v>
                </c:pt>
                <c:pt idx="24">
                  <c:v>-6.0730666227755137E-3</c:v>
                </c:pt>
                <c:pt idx="29">
                  <c:v>5.5565623915754259E-3</c:v>
                </c:pt>
                <c:pt idx="30">
                  <c:v>7.6420169934863225E-3</c:v>
                </c:pt>
                <c:pt idx="34">
                  <c:v>1.0848285695828963E-2</c:v>
                </c:pt>
                <c:pt idx="35">
                  <c:v>1.465021902549779E-2</c:v>
                </c:pt>
                <c:pt idx="36">
                  <c:v>1.585092993627768E-2</c:v>
                </c:pt>
                <c:pt idx="37">
                  <c:v>1.509784662630409E-2</c:v>
                </c:pt>
                <c:pt idx="39">
                  <c:v>1.7863467342976946E-2</c:v>
                </c:pt>
                <c:pt idx="40">
                  <c:v>2.023061782529112E-2</c:v>
                </c:pt>
                <c:pt idx="42">
                  <c:v>2.1019657739088871E-2</c:v>
                </c:pt>
                <c:pt idx="43">
                  <c:v>2.1464518889843021E-2</c:v>
                </c:pt>
                <c:pt idx="44">
                  <c:v>2.1353958720283117E-2</c:v>
                </c:pt>
                <c:pt idx="45">
                  <c:v>2.4974192521767691E-2</c:v>
                </c:pt>
                <c:pt idx="46">
                  <c:v>2.6596442708978429E-2</c:v>
                </c:pt>
                <c:pt idx="47">
                  <c:v>2.5345093323267065E-2</c:v>
                </c:pt>
                <c:pt idx="48">
                  <c:v>2.539084100862965E-2</c:v>
                </c:pt>
                <c:pt idx="49">
                  <c:v>2.6243037777021527E-2</c:v>
                </c:pt>
                <c:pt idx="53">
                  <c:v>4.797239708568668E-2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61-4C41-8B07-1B28B4CFB2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1'!$L$21:$L$1016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61-4C41-8B07-1B28B4CFB2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1'!$M$21:$M$1016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61-4C41-8B07-1B28B4CFB2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1'!$N$21:$N$1016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61-4C41-8B07-1B28B4CFB2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1'!$O$21:$O$1016</c:f>
              <c:numCache>
                <c:formatCode>General</c:formatCode>
                <c:ptCount val="996"/>
                <c:pt idx="1">
                  <c:v>-0.34386899447207325</c:v>
                </c:pt>
                <c:pt idx="2">
                  <c:v>-0.33909520227766909</c:v>
                </c:pt>
                <c:pt idx="3">
                  <c:v>-0.33439556607851784</c:v>
                </c:pt>
                <c:pt idx="4">
                  <c:v>-0.32909341241793688</c:v>
                </c:pt>
                <c:pt idx="5">
                  <c:v>-0.32281796131966195</c:v>
                </c:pt>
                <c:pt idx="6">
                  <c:v>-0.31772900614543309</c:v>
                </c:pt>
                <c:pt idx="7">
                  <c:v>-0.3123712354884125</c:v>
                </c:pt>
                <c:pt idx="8">
                  <c:v>-0.30563230941980701</c:v>
                </c:pt>
                <c:pt idx="9">
                  <c:v>-7.8348818719433291E-2</c:v>
                </c:pt>
                <c:pt idx="10">
                  <c:v>-7.8274662724180405E-2</c:v>
                </c:pt>
                <c:pt idx="11">
                  <c:v>-7.5642124892703166E-2</c:v>
                </c:pt>
                <c:pt idx="12">
                  <c:v>-7.4849582693438013E-2</c:v>
                </c:pt>
                <c:pt idx="13">
                  <c:v>-7.4617845208272762E-2</c:v>
                </c:pt>
                <c:pt idx="24">
                  <c:v>-2.7663195964089844E-2</c:v>
                </c:pt>
                <c:pt idx="25">
                  <c:v>-1.6474910180311587E-2</c:v>
                </c:pt>
                <c:pt idx="26">
                  <c:v>-1.4732244291868909E-2</c:v>
                </c:pt>
                <c:pt idx="27">
                  <c:v>-1.47276095421656E-2</c:v>
                </c:pt>
                <c:pt idx="28">
                  <c:v>-2.6494518153527824E-3</c:v>
                </c:pt>
                <c:pt idx="29">
                  <c:v>4.6973473497148588E-4</c:v>
                </c:pt>
                <c:pt idx="30">
                  <c:v>7.5701712804347315E-3</c:v>
                </c:pt>
                <c:pt idx="31">
                  <c:v>7.5979797786545622E-3</c:v>
                </c:pt>
                <c:pt idx="32">
                  <c:v>8.881805446470048E-3</c:v>
                </c:pt>
                <c:pt idx="33">
                  <c:v>9.0208479375692013E-3</c:v>
                </c:pt>
                <c:pt idx="34">
                  <c:v>9.0347521866791097E-3</c:v>
                </c:pt>
                <c:pt idx="35">
                  <c:v>1.2673030703773541E-2</c:v>
                </c:pt>
                <c:pt idx="36">
                  <c:v>1.4754033320557483E-2</c:v>
                </c:pt>
                <c:pt idx="37">
                  <c:v>1.4920884309876467E-2</c:v>
                </c:pt>
                <c:pt idx="38">
                  <c:v>1.7660021384529712E-2</c:v>
                </c:pt>
                <c:pt idx="39">
                  <c:v>1.7683195133046239E-2</c:v>
                </c:pt>
                <c:pt idx="40">
                  <c:v>1.7882489370288357E-2</c:v>
                </c:pt>
                <c:pt idx="41">
                  <c:v>2.2202076093768605E-2</c:v>
                </c:pt>
                <c:pt idx="42">
                  <c:v>2.2308675336944625E-2</c:v>
                </c:pt>
                <c:pt idx="43">
                  <c:v>2.2586760319142932E-2</c:v>
                </c:pt>
                <c:pt idx="44">
                  <c:v>2.270726381142886E-2</c:v>
                </c:pt>
                <c:pt idx="45">
                  <c:v>2.2739707059351993E-2</c:v>
                </c:pt>
                <c:pt idx="46">
                  <c:v>2.4241365963222808E-2</c:v>
                </c:pt>
                <c:pt idx="47">
                  <c:v>2.5441766136378802E-2</c:v>
                </c:pt>
                <c:pt idx="48">
                  <c:v>2.5446400886082104E-2</c:v>
                </c:pt>
                <c:pt idx="49">
                  <c:v>2.5553000129258124E-2</c:v>
                </c:pt>
                <c:pt idx="50">
                  <c:v>2.7708158741294953E-2</c:v>
                </c:pt>
                <c:pt idx="51">
                  <c:v>2.796770472468002E-2</c:v>
                </c:pt>
                <c:pt idx="52">
                  <c:v>2.8287502454208066E-2</c:v>
                </c:pt>
                <c:pt idx="53">
                  <c:v>4.7864685200968371E-2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61-4C41-8B07-1B28B4CFB2CD}"/>
            </c:ext>
          </c:extLst>
        </c:ser>
        <c:ser>
          <c:idx val="8"/>
          <c:order val="8"/>
          <c:tx>
            <c:strRef>
              <c:f>'Active 1'!$Y$1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1'!$X$2:$X$24</c:f>
              <c:numCache>
                <c:formatCode>General</c:formatCode>
                <c:ptCount val="23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  <c:pt idx="21">
                  <c:v>12000</c:v>
                </c:pt>
                <c:pt idx="22">
                  <c:v>14000</c:v>
                </c:pt>
              </c:numCache>
            </c:numRef>
          </c:xVal>
          <c:yVal>
            <c:numRef>
              <c:f>'Active 1'!$Y$2:$Y$24</c:f>
              <c:numCache>
                <c:formatCode>0.0000E+00</c:formatCode>
                <c:ptCount val="23"/>
                <c:pt idx="0">
                  <c:v>0.6276220927327969</c:v>
                </c:pt>
                <c:pt idx="1">
                  <c:v>0.55306183525074037</c:v>
                </c:pt>
                <c:pt idx="2">
                  <c:v>0.48315853408330156</c:v>
                </c:pt>
                <c:pt idx="3">
                  <c:v>0.41791218923048046</c:v>
                </c:pt>
                <c:pt idx="4">
                  <c:v>0.35732280069227701</c:v>
                </c:pt>
                <c:pt idx="5">
                  <c:v>0.30139036846869133</c:v>
                </c:pt>
                <c:pt idx="6">
                  <c:v>0.25011489255972336</c:v>
                </c:pt>
                <c:pt idx="7">
                  <c:v>0.20349637296537304</c:v>
                </c:pt>
                <c:pt idx="8">
                  <c:v>0.16153480968564046</c:v>
                </c:pt>
                <c:pt idx="9">
                  <c:v>0.12423020272052561</c:v>
                </c:pt>
                <c:pt idx="10">
                  <c:v>9.1582552070028453E-2</c:v>
                </c:pt>
                <c:pt idx="11">
                  <c:v>6.3591857734149007E-2</c:v>
                </c:pt>
                <c:pt idx="12">
                  <c:v>4.0258119712887279E-2</c:v>
                </c:pt>
                <c:pt idx="13">
                  <c:v>2.1581338006243258E-2</c:v>
                </c:pt>
                <c:pt idx="14">
                  <c:v>7.5615126142169484E-3</c:v>
                </c:pt>
                <c:pt idx="15">
                  <c:v>-1.8013564631916515E-3</c:v>
                </c:pt>
                <c:pt idx="16">
                  <c:v>-6.5072692259825413E-3</c:v>
                </c:pt>
                <c:pt idx="17">
                  <c:v>-6.5562256741557197E-3</c:v>
                </c:pt>
                <c:pt idx="18">
                  <c:v>-1.9482258077111875E-3</c:v>
                </c:pt>
                <c:pt idx="19">
                  <c:v>7.3167303733510554E-3</c:v>
                </c:pt>
                <c:pt idx="20">
                  <c:v>2.1238642869031016E-2</c:v>
                </c:pt>
                <c:pt idx="21">
                  <c:v>3.9817511679328677E-2</c:v>
                </c:pt>
                <c:pt idx="22">
                  <c:v>6.3053336804244048E-2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61-4C41-8B07-1B28B4CF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8072"/>
        <c:axId val="1"/>
      </c:scatterChart>
      <c:valAx>
        <c:axId val="914858072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3174869807940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508036495438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29032258064516"/>
          <c:y val="0.91746331708536433"/>
          <c:w val="0.7709677419354839"/>
          <c:h val="6.34923967837353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17.  EF Cep [49636.4979, 0.6061085]</a:t>
            </a:r>
          </a:p>
        </c:rich>
      </c:tx>
      <c:layout>
        <c:manualLayout>
          <c:xMode val="edge"/>
          <c:yMode val="edge"/>
          <c:x val="0.17857142857142858"/>
          <c:y val="2.2222222222222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36974789915971E-2"/>
          <c:y val="0.14814868398684891"/>
          <c:w val="0.8529411764705882"/>
          <c:h val="0.696298814738189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1'!$F$21:$F$48</c:f>
              <c:numCache>
                <c:formatCode>General</c:formatCode>
                <c:ptCount val="28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</c:numCache>
            </c:numRef>
          </c:xVal>
          <c:yVal>
            <c:numRef>
              <c:f>'Active 1'!$H$21:$H$48</c:f>
              <c:numCache>
                <c:formatCode>General</c:formatCode>
                <c:ptCount val="28"/>
                <c:pt idx="0">
                  <c:v>0.60443224807022489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9E-4661-840D-D0B6A73ADD0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1'!$I$21:$I$1016</c:f>
              <c:numCache>
                <c:formatCode>General</c:formatCode>
                <c:ptCount val="996"/>
                <c:pt idx="1">
                  <c:v>0.60743224807083607</c:v>
                </c:pt>
                <c:pt idx="2">
                  <c:v>0.58555236441316083</c:v>
                </c:pt>
                <c:pt idx="3">
                  <c:v>0.54854051778602297</c:v>
                </c:pt>
                <c:pt idx="4">
                  <c:v>0.55347587030701106</c:v>
                </c:pt>
                <c:pt idx="5">
                  <c:v>0.52401823684340343</c:v>
                </c:pt>
                <c:pt idx="6">
                  <c:v>0.49244919582270086</c:v>
                </c:pt>
                <c:pt idx="7">
                  <c:v>0.48573352056700969</c:v>
                </c:pt>
                <c:pt idx="8">
                  <c:v>0.45385065567825222</c:v>
                </c:pt>
                <c:pt idx="41">
                  <c:v>2.2267460968578234E-2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9E-4661-840D-D0B6A73ADD0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1'!$J$21:$J$1016</c:f>
              <c:numCache>
                <c:formatCode>General</c:formatCode>
                <c:ptCount val="996"/>
                <c:pt idx="14">
                  <c:v>0</c:v>
                </c:pt>
                <c:pt idx="15">
                  <c:v>-4.4862544382340275E-3</c:v>
                </c:pt>
                <c:pt idx="16">
                  <c:v>-1.9317196638439782E-3</c:v>
                </c:pt>
                <c:pt idx="17">
                  <c:v>-5.3409458269015886E-3</c:v>
                </c:pt>
                <c:pt idx="18">
                  <c:v>-6.7114690682501532E-3</c:v>
                </c:pt>
                <c:pt idx="19">
                  <c:v>-6.541737267980352E-3</c:v>
                </c:pt>
                <c:pt idx="21">
                  <c:v>-5.4879631788935512E-3</c:v>
                </c:pt>
                <c:pt idx="22">
                  <c:v>-7.0422154894913547E-3</c:v>
                </c:pt>
                <c:pt idx="23">
                  <c:v>-5.367729376303032E-3</c:v>
                </c:pt>
                <c:pt idx="25">
                  <c:v>-4.2969767891918309E-3</c:v>
                </c:pt>
                <c:pt idx="26">
                  <c:v>-2.2958469344303012E-3</c:v>
                </c:pt>
                <c:pt idx="27">
                  <c:v>9.4990075012901798E-4</c:v>
                </c:pt>
                <c:pt idx="28">
                  <c:v>6.1683698659180664E-3</c:v>
                </c:pt>
                <c:pt idx="31">
                  <c:v>1.0716503107687458E-2</c:v>
                </c:pt>
                <c:pt idx="32">
                  <c:v>1.4088612064369954E-2</c:v>
                </c:pt>
                <c:pt idx="33">
                  <c:v>1.3961042641312815E-2</c:v>
                </c:pt>
                <c:pt idx="38">
                  <c:v>2.1334728910005651E-2</c:v>
                </c:pt>
                <c:pt idx="50">
                  <c:v>2.751571166299982E-2</c:v>
                </c:pt>
                <c:pt idx="51">
                  <c:v>2.8277582066948526E-2</c:v>
                </c:pt>
                <c:pt idx="52">
                  <c:v>2.6634172383637633E-2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9E-4661-840D-D0B6A73ADD0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1'!$K$21:$K$1016</c:f>
              <c:numCache>
                <c:formatCode>General</c:formatCode>
                <c:ptCount val="996"/>
                <c:pt idx="9">
                  <c:v>-1.428581825166475E-3</c:v>
                </c:pt>
                <c:pt idx="10">
                  <c:v>-1.2966188442078419E-3</c:v>
                </c:pt>
                <c:pt idx="11">
                  <c:v>-2.5119333295151591E-3</c:v>
                </c:pt>
                <c:pt idx="12">
                  <c:v>8.1092093751067296E-4</c:v>
                </c:pt>
                <c:pt idx="13">
                  <c:v>1.5983052217052318E-3</c:v>
                </c:pt>
                <c:pt idx="20">
                  <c:v>-4.0706762156332843E-3</c:v>
                </c:pt>
                <c:pt idx="24">
                  <c:v>-6.0730666227755137E-3</c:v>
                </c:pt>
                <c:pt idx="29">
                  <c:v>5.5565623915754259E-3</c:v>
                </c:pt>
                <c:pt idx="30">
                  <c:v>7.6420169934863225E-3</c:v>
                </c:pt>
                <c:pt idx="34">
                  <c:v>1.0848285695828963E-2</c:v>
                </c:pt>
                <c:pt idx="35">
                  <c:v>1.465021902549779E-2</c:v>
                </c:pt>
                <c:pt idx="36">
                  <c:v>1.585092993627768E-2</c:v>
                </c:pt>
                <c:pt idx="37">
                  <c:v>1.509784662630409E-2</c:v>
                </c:pt>
                <c:pt idx="39">
                  <c:v>1.7863467342976946E-2</c:v>
                </c:pt>
                <c:pt idx="40">
                  <c:v>2.023061782529112E-2</c:v>
                </c:pt>
                <c:pt idx="42">
                  <c:v>2.1019657739088871E-2</c:v>
                </c:pt>
                <c:pt idx="43">
                  <c:v>2.1464518889843021E-2</c:v>
                </c:pt>
                <c:pt idx="44">
                  <c:v>2.1353958720283117E-2</c:v>
                </c:pt>
                <c:pt idx="45">
                  <c:v>2.4974192521767691E-2</c:v>
                </c:pt>
                <c:pt idx="46">
                  <c:v>2.6596442708978429E-2</c:v>
                </c:pt>
                <c:pt idx="47">
                  <c:v>2.5345093323267065E-2</c:v>
                </c:pt>
                <c:pt idx="48">
                  <c:v>2.539084100862965E-2</c:v>
                </c:pt>
                <c:pt idx="49">
                  <c:v>2.6243037777021527E-2</c:v>
                </c:pt>
                <c:pt idx="53">
                  <c:v>4.797239708568668E-2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9E-4661-840D-D0B6A73ADD0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1'!$L$21:$L$1016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9E-4661-840D-D0B6A73ADD0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1'!$M$21:$M$1016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9E-4661-840D-D0B6A73ADD0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plus>
            <c:minus>
              <c:numRef>
                <c:f>'Active 1'!$D$21:$D$1016</c:f>
                <c:numCache>
                  <c:formatCode>General</c:formatCode>
                  <c:ptCount val="996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3.8000000000000002E-4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8.0000000000000004E-4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6.9999999999999999E-4</c:v>
                  </c:pt>
                  <c:pt idx="27">
                    <c:v>1.1999999999999999E-3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8.0000000000000004E-4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6.3E-3</c:v>
                  </c:pt>
                  <c:pt idx="39">
                    <c:v>8.9999999999999998E-4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5.9999999999999995E-4</c:v>
                  </c:pt>
                  <c:pt idx="47">
                    <c:v>6.9999999999999999E-4</c:v>
                  </c:pt>
                  <c:pt idx="48">
                    <c:v>5.9999999999999995E-4</c:v>
                  </c:pt>
                  <c:pt idx="49">
                    <c:v>3.7000000000000002E-3</c:v>
                  </c:pt>
                  <c:pt idx="50">
                    <c:v>6.9999999999999999E-4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1'!$F$21:$F$1016</c:f>
              <c:numCache>
                <c:formatCode>General</c:formatCode>
                <c:ptCount val="996"/>
                <c:pt idx="0">
                  <c:v>-29329</c:v>
                </c:pt>
                <c:pt idx="1">
                  <c:v>-29329</c:v>
                </c:pt>
                <c:pt idx="2">
                  <c:v>-28814</c:v>
                </c:pt>
                <c:pt idx="3">
                  <c:v>-28307</c:v>
                </c:pt>
                <c:pt idx="4">
                  <c:v>-27735</c:v>
                </c:pt>
                <c:pt idx="5">
                  <c:v>-27058</c:v>
                </c:pt>
                <c:pt idx="6">
                  <c:v>-26509</c:v>
                </c:pt>
                <c:pt idx="7">
                  <c:v>-25931</c:v>
                </c:pt>
                <c:pt idx="8">
                  <c:v>-25204</c:v>
                </c:pt>
                <c:pt idx="9">
                  <c:v>-684.5</c:v>
                </c:pt>
                <c:pt idx="10">
                  <c:v>-676.5</c:v>
                </c:pt>
                <c:pt idx="11">
                  <c:v>-392.5</c:v>
                </c:pt>
                <c:pt idx="12">
                  <c:v>-307</c:v>
                </c:pt>
                <c:pt idx="13">
                  <c:v>-282</c:v>
                </c:pt>
                <c:pt idx="14">
                  <c:v>0</c:v>
                </c:pt>
                <c:pt idx="15">
                  <c:v>163</c:v>
                </c:pt>
                <c:pt idx="16">
                  <c:v>209.5</c:v>
                </c:pt>
                <c:pt idx="17">
                  <c:v>798.5</c:v>
                </c:pt>
                <c:pt idx="18">
                  <c:v>2694</c:v>
                </c:pt>
                <c:pt idx="19">
                  <c:v>2968</c:v>
                </c:pt>
                <c:pt idx="20">
                  <c:v>3711</c:v>
                </c:pt>
                <c:pt idx="21">
                  <c:v>3773</c:v>
                </c:pt>
                <c:pt idx="22">
                  <c:v>3773.5</c:v>
                </c:pt>
                <c:pt idx="23">
                  <c:v>3776.5</c:v>
                </c:pt>
                <c:pt idx="24">
                  <c:v>4783.5</c:v>
                </c:pt>
                <c:pt idx="25">
                  <c:v>5990.5</c:v>
                </c:pt>
                <c:pt idx="26">
                  <c:v>6178.5</c:v>
                </c:pt>
                <c:pt idx="27">
                  <c:v>6179</c:v>
                </c:pt>
                <c:pt idx="28">
                  <c:v>7482</c:v>
                </c:pt>
                <c:pt idx="29">
                  <c:v>7818.5</c:v>
                </c:pt>
                <c:pt idx="30">
                  <c:v>8584.5</c:v>
                </c:pt>
                <c:pt idx="31">
                  <c:v>8587.5</c:v>
                </c:pt>
                <c:pt idx="32">
                  <c:v>8726</c:v>
                </c:pt>
                <c:pt idx="33">
                  <c:v>8741</c:v>
                </c:pt>
                <c:pt idx="34">
                  <c:v>8742.5</c:v>
                </c:pt>
                <c:pt idx="35">
                  <c:v>9135</c:v>
                </c:pt>
                <c:pt idx="36">
                  <c:v>9359.5</c:v>
                </c:pt>
                <c:pt idx="37">
                  <c:v>9377.5</c:v>
                </c:pt>
                <c:pt idx="38">
                  <c:v>9673</c:v>
                </c:pt>
                <c:pt idx="39">
                  <c:v>9675.5</c:v>
                </c:pt>
                <c:pt idx="40">
                  <c:v>9697</c:v>
                </c:pt>
                <c:pt idx="41">
                  <c:v>10163</c:v>
                </c:pt>
                <c:pt idx="42">
                  <c:v>10174.5</c:v>
                </c:pt>
                <c:pt idx="43">
                  <c:v>10204.5</c:v>
                </c:pt>
                <c:pt idx="44">
                  <c:v>10217.5</c:v>
                </c:pt>
                <c:pt idx="45">
                  <c:v>10221</c:v>
                </c:pt>
                <c:pt idx="46">
                  <c:v>10383</c:v>
                </c:pt>
                <c:pt idx="47">
                  <c:v>10512.5</c:v>
                </c:pt>
                <c:pt idx="48">
                  <c:v>10513</c:v>
                </c:pt>
                <c:pt idx="49">
                  <c:v>10524.5</c:v>
                </c:pt>
                <c:pt idx="50">
                  <c:v>10757</c:v>
                </c:pt>
                <c:pt idx="51">
                  <c:v>10785</c:v>
                </c:pt>
                <c:pt idx="52">
                  <c:v>10819.5</c:v>
                </c:pt>
                <c:pt idx="53">
                  <c:v>12931.5</c:v>
                </c:pt>
              </c:numCache>
            </c:numRef>
          </c:xVal>
          <c:yVal>
            <c:numRef>
              <c:f>'Active 1'!$N$21:$N$1016</c:f>
              <c:numCache>
                <c:formatCode>General</c:formatCode>
                <c:ptCount val="9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9E-4661-840D-D0B6A73ADD0B}"/>
            </c:ext>
          </c:extLst>
        </c:ser>
        <c:ser>
          <c:idx val="8"/>
          <c:order val="7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1'!$V$2:$V$33</c:f>
              <c:numCache>
                <c:formatCode>General</c:formatCode>
                <c:ptCount val="32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</c:numCache>
            </c:numRef>
          </c:xVal>
          <c:yVal>
            <c:numRef>
              <c:f>'Active 1'!$W$2:$W$33</c:f>
              <c:numCache>
                <c:formatCode>0.0000E+00</c:formatCode>
                <c:ptCount val="32"/>
                <c:pt idx="0">
                  <c:v>-1.8013564631916515E-3</c:v>
                </c:pt>
                <c:pt idx="1">
                  <c:v>-3.414424308384784E-3</c:v>
                </c:pt>
                <c:pt idx="2">
                  <c:v>-4.7364323839143097E-3</c:v>
                </c:pt>
                <c:pt idx="3">
                  <c:v>-5.7673806897802285E-3</c:v>
                </c:pt>
                <c:pt idx="4">
                  <c:v>-6.5072692259825413E-3</c:v>
                </c:pt>
                <c:pt idx="5">
                  <c:v>-6.9560979925212454E-3</c:v>
                </c:pt>
                <c:pt idx="6">
                  <c:v>-7.1138669893963443E-3</c:v>
                </c:pt>
                <c:pt idx="7">
                  <c:v>-6.9805762166078346E-3</c:v>
                </c:pt>
                <c:pt idx="8">
                  <c:v>-6.5562256741557197E-3</c:v>
                </c:pt>
                <c:pt idx="9">
                  <c:v>-5.8408153620399979E-3</c:v>
                </c:pt>
                <c:pt idx="10">
                  <c:v>-4.8343452802606657E-3</c:v>
                </c:pt>
                <c:pt idx="11">
                  <c:v>-3.53681542881773E-3</c:v>
                </c:pt>
                <c:pt idx="12">
                  <c:v>-1.9482258077111875E-3</c:v>
                </c:pt>
                <c:pt idx="13">
                  <c:v>-6.8576416941034529E-5</c:v>
                </c:pt>
                <c:pt idx="14">
                  <c:v>2.1021327434927219E-3</c:v>
                </c:pt>
                <c:pt idx="15">
                  <c:v>4.5639016735900852E-3</c:v>
                </c:pt>
                <c:pt idx="16">
                  <c:v>7.3167303733510554E-3</c:v>
                </c:pt>
                <c:pt idx="17">
                  <c:v>1.0360618842775636E-2</c:v>
                </c:pt>
                <c:pt idx="18">
                  <c:v>1.369556708186382E-2</c:v>
                </c:pt>
                <c:pt idx="19">
                  <c:v>1.7321575090615618E-2</c:v>
                </c:pt>
                <c:pt idx="20">
                  <c:v>2.1238642869031016E-2</c:v>
                </c:pt>
                <c:pt idx="21">
                  <c:v>2.5446770417110028E-2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9E-4661-840D-D0B6A73AD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5192"/>
        <c:axId val="1"/>
      </c:scatterChart>
      <c:valAx>
        <c:axId val="914855192"/>
        <c:scaling>
          <c:orientation val="minMax"/>
          <c:max val="11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5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Cep - O-C Diagr.</a:t>
            </a:r>
          </a:p>
        </c:rich>
      </c:tx>
      <c:layout>
        <c:manualLayout>
          <c:xMode val="edge"/>
          <c:yMode val="edge"/>
          <c:x val="0.3780294183743994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-1.9813920000015059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BD-4437-B40A-5900C13EB41F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-1</c:v>
                </c:pt>
                <c:pt idx="2">
                  <c:v>-0.99853599999914877</c:v>
                </c:pt>
                <c:pt idx="3">
                  <c:v>-0.99428400000033434</c:v>
                </c:pt>
                <c:pt idx="4">
                  <c:v>-0.97619200000190176</c:v>
                </c:pt>
                <c:pt idx="5">
                  <c:v>-0.90836799999669893</c:v>
                </c:pt>
                <c:pt idx="6">
                  <c:v>-0.89819600000191713</c:v>
                </c:pt>
                <c:pt idx="8">
                  <c:v>-0.8677559999996447</c:v>
                </c:pt>
                <c:pt idx="9">
                  <c:v>-0.86929200000304263</c:v>
                </c:pt>
                <c:pt idx="10">
                  <c:v>-0.86750800000299932</c:v>
                </c:pt>
                <c:pt idx="12">
                  <c:v>-0.78561600000830367</c:v>
                </c:pt>
                <c:pt idx="13">
                  <c:v>-0.77675200000521727</c:v>
                </c:pt>
                <c:pt idx="14">
                  <c:v>-0.77348799999890616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BD-4437-B40A-5900C13EB41F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7">
                  <c:v>-0.8686020000022836</c:v>
                </c:pt>
                <c:pt idx="11">
                  <c:v>-0.83145317638991401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BD-4437-B40A-5900C13EB41F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BD-4437-B40A-5900C13EB41F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BD-4437-B40A-5900C13EB41F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BD-4437-B40A-5900C13EB41F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3.8000000000000002E-4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6.9999999999999999E-4</c:v>
                  </c:pt>
                  <c:pt idx="1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BD-4437-B40A-5900C13EB41F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-29326.5</c:v>
                </c:pt>
                <c:pt idx="1">
                  <c:v>0</c:v>
                </c:pt>
                <c:pt idx="2">
                  <c:v>163</c:v>
                </c:pt>
                <c:pt idx="3">
                  <c:v>209.5</c:v>
                </c:pt>
                <c:pt idx="4">
                  <c:v>798.5</c:v>
                </c:pt>
                <c:pt idx="5">
                  <c:v>2694</c:v>
                </c:pt>
                <c:pt idx="6">
                  <c:v>2968</c:v>
                </c:pt>
                <c:pt idx="7">
                  <c:v>3711</c:v>
                </c:pt>
                <c:pt idx="8">
                  <c:v>3773</c:v>
                </c:pt>
                <c:pt idx="9">
                  <c:v>3773.5</c:v>
                </c:pt>
                <c:pt idx="10">
                  <c:v>3776.5</c:v>
                </c:pt>
                <c:pt idx="11">
                  <c:v>4783.5</c:v>
                </c:pt>
                <c:pt idx="12">
                  <c:v>5990.5</c:v>
                </c:pt>
                <c:pt idx="13">
                  <c:v>6178.5</c:v>
                </c:pt>
                <c:pt idx="14">
                  <c:v>6179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-2.0747456079459492</c:v>
                </c:pt>
                <c:pt idx="1">
                  <c:v>-1.0041926214378987</c:v>
                </c:pt>
                <c:pt idx="2">
                  <c:v>-0.99824236699905289</c:v>
                </c:pt>
                <c:pt idx="3">
                  <c:v>-0.9965449017757011</c:v>
                </c:pt>
                <c:pt idx="4">
                  <c:v>-0.9750436756132459</c:v>
                </c:pt>
                <c:pt idx="5">
                  <c:v>-0.9058491523688762</c:v>
                </c:pt>
                <c:pt idx="6">
                  <c:v>-0.89584688417106173</c:v>
                </c:pt>
                <c:pt idx="7">
                  <c:v>-0.86872394522589325</c:v>
                </c:pt>
                <c:pt idx="8">
                  <c:v>-0.86646065826142427</c:v>
                </c:pt>
                <c:pt idx="9">
                  <c:v>-0.86644240594719468</c:v>
                </c:pt>
                <c:pt idx="10">
                  <c:v>-0.86633289206181718</c:v>
                </c:pt>
                <c:pt idx="11">
                  <c:v>-0.82957273120342612</c:v>
                </c:pt>
                <c:pt idx="12">
                  <c:v>-0.78551164465319956</c:v>
                </c:pt>
                <c:pt idx="13">
                  <c:v>-0.7786487745028744</c:v>
                </c:pt>
                <c:pt idx="14">
                  <c:v>-0.77863052218864481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BD-4437-B40A-5900C13E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47272"/>
        <c:axId val="1"/>
      </c:scatterChart>
      <c:valAx>
        <c:axId val="914847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47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73298764483702"/>
          <c:w val="0.7560588367487989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Cep -- O-C Diagr</a:t>
            </a:r>
          </a:p>
        </c:rich>
      </c:tx>
      <c:layout>
        <c:manualLayout>
          <c:xMode val="edge"/>
          <c:yMode val="edge"/>
          <c:x val="0.41269892545483094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6517399884338E-2"/>
          <c:y val="0.11294117647058824"/>
          <c:w val="0.89011095146395125"/>
          <c:h val="0.77176470588235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Q_fit!$D$21:$D$42</c:f>
              <c:numCache>
                <c:formatCode>General</c:formatCode>
                <c:ptCount val="22"/>
                <c:pt idx="0">
                  <c:v>0</c:v>
                </c:pt>
                <c:pt idx="1">
                  <c:v>1.6299999999999999E-2</c:v>
                </c:pt>
                <c:pt idx="2">
                  <c:v>2.095E-2</c:v>
                </c:pt>
                <c:pt idx="3">
                  <c:v>7.9850000000000004E-2</c:v>
                </c:pt>
                <c:pt idx="4">
                  <c:v>0.26939999999999997</c:v>
                </c:pt>
                <c:pt idx="5">
                  <c:v>0.29680000000000001</c:v>
                </c:pt>
                <c:pt idx="6">
                  <c:v>0.37109999999999999</c:v>
                </c:pt>
                <c:pt idx="7">
                  <c:v>0.37730000000000002</c:v>
                </c:pt>
                <c:pt idx="8">
                  <c:v>0.37735000000000002</c:v>
                </c:pt>
                <c:pt idx="9">
                  <c:v>0.37764999999999999</c:v>
                </c:pt>
                <c:pt idx="10">
                  <c:v>0.47835</c:v>
                </c:pt>
                <c:pt idx="11">
                  <c:v>0.59904999999999997</c:v>
                </c:pt>
                <c:pt idx="12">
                  <c:v>0.61785000000000001</c:v>
                </c:pt>
                <c:pt idx="13">
                  <c:v>0.6179</c:v>
                </c:pt>
                <c:pt idx="14">
                  <c:v>0.74819999999999998</c:v>
                </c:pt>
                <c:pt idx="15">
                  <c:v>0.85845000000000005</c:v>
                </c:pt>
                <c:pt idx="16">
                  <c:v>0.85875000000000001</c:v>
                </c:pt>
                <c:pt idx="17">
                  <c:v>0.87260000000000004</c:v>
                </c:pt>
                <c:pt idx="18">
                  <c:v>0.87409999999999999</c:v>
                </c:pt>
                <c:pt idx="19">
                  <c:v>0.87424999999999997</c:v>
                </c:pt>
                <c:pt idx="20">
                  <c:v>0.91349999999999998</c:v>
                </c:pt>
                <c:pt idx="21">
                  <c:v>0.93594999999999995</c:v>
                </c:pt>
              </c:numCache>
            </c:numRef>
          </c:xVal>
          <c:yVal>
            <c:numRef>
              <c:f>Q_fit!$E$21:$E$42</c:f>
              <c:numCache>
                <c:formatCode>General</c:formatCode>
                <c:ptCount val="22"/>
                <c:pt idx="0">
                  <c:v>0</c:v>
                </c:pt>
                <c:pt idx="1">
                  <c:v>-4.4862544382340275E-3</c:v>
                </c:pt>
                <c:pt idx="2">
                  <c:v>-1.9317196638439782E-3</c:v>
                </c:pt>
                <c:pt idx="3">
                  <c:v>-5.3409458269015886E-3</c:v>
                </c:pt>
                <c:pt idx="4">
                  <c:v>-6.7114690682501532E-3</c:v>
                </c:pt>
                <c:pt idx="5">
                  <c:v>-6.541737267980352E-3</c:v>
                </c:pt>
                <c:pt idx="6">
                  <c:v>-4.0706762156332843E-3</c:v>
                </c:pt>
                <c:pt idx="7">
                  <c:v>-5.4879631788935512E-3</c:v>
                </c:pt>
                <c:pt idx="8">
                  <c:v>-7.0422154894913547E-3</c:v>
                </c:pt>
                <c:pt idx="9">
                  <c:v>-5.367729376303032E-3</c:v>
                </c:pt>
                <c:pt idx="10">
                  <c:v>-6.0730666227755137E-3</c:v>
                </c:pt>
                <c:pt idx="11">
                  <c:v>-4.2969767891918309E-3</c:v>
                </c:pt>
                <c:pt idx="12">
                  <c:v>-2.2958469344303012E-3</c:v>
                </c:pt>
                <c:pt idx="13">
                  <c:v>9.4990075012901798E-4</c:v>
                </c:pt>
                <c:pt idx="14">
                  <c:v>6.1683698659180664E-3</c:v>
                </c:pt>
                <c:pt idx="15">
                  <c:v>7.6420169934863225E-3</c:v>
                </c:pt>
                <c:pt idx="16">
                  <c:v>1.0716503107687458E-2</c:v>
                </c:pt>
                <c:pt idx="17">
                  <c:v>1.4088612064369954E-2</c:v>
                </c:pt>
                <c:pt idx="18">
                  <c:v>1.3961042641312815E-2</c:v>
                </c:pt>
                <c:pt idx="19">
                  <c:v>1.0848285695828963E-2</c:v>
                </c:pt>
                <c:pt idx="20">
                  <c:v>1.465021902549779E-2</c:v>
                </c:pt>
                <c:pt idx="21">
                  <c:v>1.585092993627768E-2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A4-4A1E-A18C-4F4FEC48715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Q_fit!$U$2:$U$26</c:f>
              <c:numCache>
                <c:formatCode>General</c:formatCode>
                <c:ptCount val="2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Q_fit!$V$2:$V$26</c:f>
              <c:numCache>
                <c:formatCode>General</c:formatCode>
                <c:ptCount val="25"/>
                <c:pt idx="0">
                  <c:v>-1.6802611096250804E-3</c:v>
                </c:pt>
                <c:pt idx="1">
                  <c:v>-3.2560781458544235E-3</c:v>
                </c:pt>
                <c:pt idx="2">
                  <c:v>-4.5447033873449484E-3</c:v>
                </c:pt>
                <c:pt idx="3">
                  <c:v>-5.5461368340966547E-3</c:v>
                </c:pt>
                <c:pt idx="4">
                  <c:v>-6.260378486109542E-3</c:v>
                </c:pt>
                <c:pt idx="5">
                  <c:v>-6.6874283433836119E-3</c:v>
                </c:pt>
                <c:pt idx="6">
                  <c:v>-6.8272864059188646E-3</c:v>
                </c:pt>
                <c:pt idx="7">
                  <c:v>-6.6799526737152982E-3</c:v>
                </c:pt>
                <c:pt idx="8">
                  <c:v>-6.2454271467729128E-3</c:v>
                </c:pt>
                <c:pt idx="9">
                  <c:v>-5.5237098250917101E-3</c:v>
                </c:pt>
                <c:pt idx="10">
                  <c:v>-4.5148007086716919E-3</c:v>
                </c:pt>
                <c:pt idx="11">
                  <c:v>-3.2186997975128494E-3</c:v>
                </c:pt>
                <c:pt idx="12">
                  <c:v>-1.635407091615193E-3</c:v>
                </c:pt>
                <c:pt idx="13">
                  <c:v>2.3507740902128579E-4</c:v>
                </c:pt>
                <c:pt idx="14">
                  <c:v>2.3927537043965733E-3</c:v>
                </c:pt>
                <c:pt idx="15">
                  <c:v>4.8376217945106867E-3</c:v>
                </c:pt>
                <c:pt idx="16">
                  <c:v>7.5696816793636226E-3</c:v>
                </c:pt>
                <c:pt idx="17">
                  <c:v>1.058893335895536E-2</c:v>
                </c:pt>
                <c:pt idx="18">
                  <c:v>1.3895376833285934E-2</c:v>
                </c:pt>
                <c:pt idx="19">
                  <c:v>1.748901210235531E-2</c:v>
                </c:pt>
                <c:pt idx="20">
                  <c:v>2.1369839166163515E-2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A4-4A1E-A18C-4F4FEC487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66352"/>
        <c:axId val="1"/>
      </c:scatterChart>
      <c:valAx>
        <c:axId val="914866352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254045167430988"/>
              <c:y val="0.93647058823529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6823529411764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6635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623970080662994"/>
          <c:y val="0.93647058823529417"/>
          <c:w val="0.45421296696887248"/>
          <c:h val="0.98823529411764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0</xdr:rowOff>
    </xdr:from>
    <xdr:to>
      <xdr:col>17</xdr:col>
      <xdr:colOff>371475</xdr:colOff>
      <xdr:row>18</xdr:row>
      <xdr:rowOff>38100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B88EB23C-AEF7-04C7-A9E4-7F5631248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0</xdr:row>
      <xdr:rowOff>19050</xdr:rowOff>
    </xdr:from>
    <xdr:to>
      <xdr:col>26</xdr:col>
      <xdr:colOff>390525</xdr:colOff>
      <xdr:row>18</xdr:row>
      <xdr:rowOff>19050</xdr:rowOff>
    </xdr:to>
    <xdr:graphicFrame macro="">
      <xdr:nvGraphicFramePr>
        <xdr:cNvPr id="50181" name="Chart 2">
          <a:extLst>
            <a:ext uri="{FF2B5EF4-FFF2-40B4-BE49-F238E27FC236}">
              <a16:creationId xmlns:a16="http://schemas.microsoft.com/office/drawing/2014/main" id="{09C8BFF1-B1A3-EEA7-46DE-AB07C519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38099</xdr:rowOff>
    </xdr:from>
    <xdr:to>
      <xdr:col>11</xdr:col>
      <xdr:colOff>561975</xdr:colOff>
      <xdr:row>21</xdr:row>
      <xdr:rowOff>28574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FBF437C-2E54-C624-6EDF-5C3BE1806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8EABC1-E92E-5581-C5E2-D376D2CC8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22</xdr:row>
      <xdr:rowOff>9525</xdr:rowOff>
    </xdr:from>
    <xdr:to>
      <xdr:col>19</xdr:col>
      <xdr:colOff>342900</xdr:colOff>
      <xdr:row>47</xdr:row>
      <xdr:rowOff>9525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6EF789A1-3F29-0DEB-FBD6-1A5961F40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0" TargetMode="External"/><Relationship Id="rId13" Type="http://schemas.openxmlformats.org/officeDocument/2006/relationships/hyperlink" Target="http://www.bav-astro.de/sfs/BAVM_link.php?BAVMnr=152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var.astro.cz/oejv/issues/oejv0107.pdf" TargetMode="External"/><Relationship Id="rId39" Type="http://schemas.openxmlformats.org/officeDocument/2006/relationships/hyperlink" Target="http://www.konkoly.hu/cgi-bin/IBVS?6075" TargetMode="External"/><Relationship Id="rId3" Type="http://schemas.openxmlformats.org/officeDocument/2006/relationships/hyperlink" Target="http://www.bav-astro.de/sfs/BAVM_link.php?BAVMnr=68" TargetMode="External"/><Relationship Id="rId21" Type="http://schemas.openxmlformats.org/officeDocument/2006/relationships/hyperlink" Target="http://www.bav-astro.de/sfs/BAVM_link.php?BAVMnr=193" TargetMode="External"/><Relationship Id="rId34" Type="http://schemas.openxmlformats.org/officeDocument/2006/relationships/hyperlink" Target="http://www.konkoly.hu/cgi-bin/IBVS?6041" TargetMode="External"/><Relationship Id="rId42" Type="http://schemas.openxmlformats.org/officeDocument/2006/relationships/hyperlink" Target="http://www.konkoly.hu/cgi-bin/IBVS?6128" TargetMode="External"/><Relationship Id="rId7" Type="http://schemas.openxmlformats.org/officeDocument/2006/relationships/hyperlink" Target="http://www.bav-astro.de/sfs/BAVM_link.php?BAVMnr=90" TargetMode="External"/><Relationship Id="rId12" Type="http://schemas.openxmlformats.org/officeDocument/2006/relationships/hyperlink" Target="http://www.konkoly.hu/cgi-bin/IBVS?5040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25" TargetMode="External"/><Relationship Id="rId38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konkoly.hu/cgi-bin/IBVS?5371" TargetMode="External"/><Relationship Id="rId20" Type="http://schemas.openxmlformats.org/officeDocument/2006/relationships/hyperlink" Target="http://www.bav-astro.de/sfs/BAVM_link.php?BAVMnr=201" TargetMode="External"/><Relationship Id="rId29" Type="http://schemas.openxmlformats.org/officeDocument/2006/relationships/hyperlink" Target="http://www.konkoly.hu/cgi-bin/IBVS?5965" TargetMode="External"/><Relationship Id="rId41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bav-astro.de/sfs/BAVM_link.php?BAVMnr=80" TargetMode="External"/><Relationship Id="rId11" Type="http://schemas.openxmlformats.org/officeDocument/2006/relationships/hyperlink" Target="http://www.bav-astro.de/sfs/BAVM_link.php?BAVMnr=132" TargetMode="External"/><Relationship Id="rId24" Type="http://schemas.openxmlformats.org/officeDocument/2006/relationships/hyperlink" Target="http://www.bav-astro.de/sfs/BAVM_link.php?BAVMnr=209" TargetMode="External"/><Relationship Id="rId32" Type="http://schemas.openxmlformats.org/officeDocument/2006/relationships/hyperlink" Target="http://www.konkoly.hu/cgi-bin/IBVS?5960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www.konkoly.hu/cgi-bin/IBVS?6075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://www.bav-astro.de/sfs/BAVM_link.php?BAVMnr=68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214" TargetMode="External"/><Relationship Id="rId28" Type="http://schemas.openxmlformats.org/officeDocument/2006/relationships/hyperlink" Target="http://www.konkoly.hu/cgi-bin/IBVS?5965" TargetMode="External"/><Relationship Id="rId36" Type="http://schemas.openxmlformats.org/officeDocument/2006/relationships/hyperlink" Target="http://www.konkoly.hu/cgi-bin/IBVS?6075" TargetMode="External"/><Relationship Id="rId10" Type="http://schemas.openxmlformats.org/officeDocument/2006/relationships/hyperlink" Target="http://www.bav-astro.de/sfs/BAVM_link.php?BAVMnr=128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konkoly.hu/cgi-bin/IBVS?5960" TargetMode="External"/><Relationship Id="rId44" Type="http://schemas.openxmlformats.org/officeDocument/2006/relationships/hyperlink" Target="http://www.konkoly.hu/cgi-bin/IBVS?6128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bav-astro.de/sfs/BAVM_link.php?BAVMnr=90" TargetMode="External"/><Relationship Id="rId14" Type="http://schemas.openxmlformats.org/officeDocument/2006/relationships/hyperlink" Target="http://www.bav-astro.de/sfs/BAVM_link.php?BAVMnr=152" TargetMode="External"/><Relationship Id="rId22" Type="http://schemas.openxmlformats.org/officeDocument/2006/relationships/hyperlink" Target="http://www.konkoly.hu/cgi-bin/IBVS?5894" TargetMode="External"/><Relationship Id="rId27" Type="http://schemas.openxmlformats.org/officeDocument/2006/relationships/hyperlink" Target="http://var.astro.cz/oejv/issues/oejv0137.pdf" TargetMode="External"/><Relationship Id="rId30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www.konkoly.hu/cgi-bin/IBVS?6075" TargetMode="External"/><Relationship Id="rId43" Type="http://schemas.openxmlformats.org/officeDocument/2006/relationships/hyperlink" Target="http://www.konkoly.hu/cgi-bin/IBVS?612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36"/>
  <sheetViews>
    <sheetView tabSelected="1" workbookViewId="0">
      <pane xSplit="13" ySplit="21" topLeftCell="N58" activePane="bottomRight" state="frozen"/>
      <selection pane="topRight" activeCell="N1" sqref="N1"/>
      <selection pane="bottomLeft" activeCell="A22" sqref="A22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1.42578125" customWidth="1"/>
    <col min="5" max="5" width="12.42578125" bestFit="1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3" customWidth="1"/>
    <col min="20" max="22" width="10.28515625" customWidth="1"/>
    <col min="23" max="23" width="12.140625" customWidth="1"/>
    <col min="24" max="24" width="10.28515625" customWidth="1"/>
    <col min="25" max="25" width="11.85546875" customWidth="1"/>
  </cols>
  <sheetData>
    <row r="1" spans="1:25" ht="21" thickBot="1" x14ac:dyDescent="0.35">
      <c r="A1" s="8" t="s">
        <v>46</v>
      </c>
      <c r="V1" s="4" t="s">
        <v>10</v>
      </c>
      <c r="W1" s="6" t="s">
        <v>21</v>
      </c>
      <c r="X1" s="4" t="s">
        <v>10</v>
      </c>
      <c r="Y1" s="6" t="s">
        <v>21</v>
      </c>
    </row>
    <row r="2" spans="1:25" x14ac:dyDescent="0.2">
      <c r="A2" t="s">
        <v>24</v>
      </c>
      <c r="B2" t="s">
        <v>31</v>
      </c>
      <c r="C2" s="9"/>
      <c r="V2">
        <v>0</v>
      </c>
      <c r="W2" s="119">
        <f>+$D$11+$D$12*V2+$D$13*V2^2</f>
        <v>-1.8013564631916515E-3</v>
      </c>
      <c r="X2">
        <v>-30000</v>
      </c>
      <c r="Y2" s="119">
        <f>+$D$11+$D$12*X2+$D$13*X2^2</f>
        <v>0.6276220927327969</v>
      </c>
    </row>
    <row r="3" spans="1:25" ht="13.5" thickBot="1" x14ac:dyDescent="0.25">
      <c r="V3">
        <v>500</v>
      </c>
      <c r="W3" s="119">
        <f t="shared" ref="W3:W23" si="0">+$D$11+$D$12*V3+$D$13*V3^2</f>
        <v>-3.414424308384784E-3</v>
      </c>
      <c r="X3">
        <v>-28000</v>
      </c>
      <c r="Y3" s="119">
        <f t="shared" ref="Y3:Y26" si="1">+$D$11+$D$12*X3+$D$13*X3^2</f>
        <v>0.55306183525074037</v>
      </c>
    </row>
    <row r="4" spans="1:25" ht="14.25" thickTop="1" thickBot="1" x14ac:dyDescent="0.25">
      <c r="A4" s="5" t="s">
        <v>1</v>
      </c>
      <c r="C4" s="10">
        <v>31860.545999999998</v>
      </c>
      <c r="D4" s="11">
        <v>0.60607200000000006</v>
      </c>
      <c r="V4">
        <v>1000</v>
      </c>
      <c r="W4" s="119">
        <f t="shared" si="0"/>
        <v>-4.7364323839143097E-3</v>
      </c>
      <c r="X4">
        <v>-26000</v>
      </c>
      <c r="Y4" s="119">
        <f t="shared" si="1"/>
        <v>0.48315853408330156</v>
      </c>
    </row>
    <row r="5" spans="1:25" ht="13.5" thickTop="1" x14ac:dyDescent="0.2">
      <c r="A5" s="96" t="s">
        <v>390</v>
      </c>
      <c r="C5" s="123">
        <v>-9.5</v>
      </c>
      <c r="V5">
        <v>1500</v>
      </c>
      <c r="W5" s="119">
        <f t="shared" si="0"/>
        <v>-5.7673806897802285E-3</v>
      </c>
      <c r="X5">
        <v>-24000</v>
      </c>
      <c r="Y5" s="119">
        <f t="shared" si="1"/>
        <v>0.41791218923048046</v>
      </c>
    </row>
    <row r="6" spans="1:25" x14ac:dyDescent="0.2">
      <c r="A6" s="5" t="s">
        <v>2</v>
      </c>
      <c r="V6">
        <v>2000</v>
      </c>
      <c r="W6" s="119">
        <f t="shared" si="0"/>
        <v>-6.5072692259825413E-3</v>
      </c>
      <c r="X6">
        <v>-22000</v>
      </c>
      <c r="Y6" s="119">
        <f t="shared" si="1"/>
        <v>0.35732280069227701</v>
      </c>
    </row>
    <row r="7" spans="1:25" x14ac:dyDescent="0.2">
      <c r="A7" t="s">
        <v>3</v>
      </c>
      <c r="C7">
        <v>49636.497900000002</v>
      </c>
      <c r="D7">
        <v>0.60610850462845922</v>
      </c>
      <c r="V7">
        <v>2500</v>
      </c>
      <c r="W7" s="119">
        <f t="shared" si="0"/>
        <v>-6.9560979925212454E-3</v>
      </c>
      <c r="X7">
        <v>-20000</v>
      </c>
      <c r="Y7" s="119">
        <f t="shared" si="1"/>
        <v>0.30139036846869133</v>
      </c>
    </row>
    <row r="8" spans="1:25" x14ac:dyDescent="0.2">
      <c r="A8" t="s">
        <v>4</v>
      </c>
      <c r="C8" s="12">
        <v>0.606108504628459</v>
      </c>
      <c r="D8" s="13"/>
      <c r="V8">
        <v>3000</v>
      </c>
      <c r="W8" s="119">
        <f t="shared" si="0"/>
        <v>-7.1138669893963443E-3</v>
      </c>
      <c r="X8">
        <v>-18000</v>
      </c>
      <c r="Y8" s="119">
        <f t="shared" si="1"/>
        <v>0.25011489255972336</v>
      </c>
    </row>
    <row r="9" spans="1:25" x14ac:dyDescent="0.2">
      <c r="A9" s="33" t="s">
        <v>50</v>
      </c>
      <c r="B9" s="77">
        <v>62</v>
      </c>
      <c r="C9" s="33" t="str">
        <f>"F"&amp;B9</f>
        <v>F62</v>
      </c>
      <c r="D9" s="33" t="str">
        <f>"G"&amp;B9</f>
        <v>G62</v>
      </c>
      <c r="V9">
        <v>3500</v>
      </c>
      <c r="W9" s="119">
        <f t="shared" si="0"/>
        <v>-6.9805762166078346E-3</v>
      </c>
      <c r="X9">
        <v>-16000</v>
      </c>
      <c r="Y9" s="119">
        <f t="shared" si="1"/>
        <v>0.20349637296537304</v>
      </c>
    </row>
    <row r="10" spans="1:25" ht="13.5" thickBot="1" x14ac:dyDescent="0.25">
      <c r="C10" s="4" t="s">
        <v>19</v>
      </c>
      <c r="D10" s="4" t="s">
        <v>20</v>
      </c>
      <c r="V10">
        <v>4000</v>
      </c>
      <c r="W10" s="119">
        <f t="shared" si="0"/>
        <v>-6.5562256741557197E-3</v>
      </c>
      <c r="X10">
        <v>-14000</v>
      </c>
      <c r="Y10" s="119">
        <f t="shared" si="1"/>
        <v>0.16153480968564046</v>
      </c>
    </row>
    <row r="11" spans="1:25" x14ac:dyDescent="0.2">
      <c r="A11" t="s">
        <v>15</v>
      </c>
      <c r="C11" s="30">
        <f ca="1">INTERCEPT(INDIRECT(D9):G1000,INDIRECT(C9):$F1000)</f>
        <v>-7.2003846375608749E-2</v>
      </c>
      <c r="D11" s="3">
        <f>+E11*F11</f>
        <v>-1.8013564631916515E-3</v>
      </c>
      <c r="E11" s="90">
        <v>-1.8013564631916515E-3</v>
      </c>
      <c r="F11">
        <v>1</v>
      </c>
      <c r="V11">
        <v>4500</v>
      </c>
      <c r="W11" s="119">
        <f t="shared" si="0"/>
        <v>-5.8408153620399979E-3</v>
      </c>
      <c r="X11">
        <v>-12000</v>
      </c>
      <c r="Y11" s="119">
        <f t="shared" si="1"/>
        <v>0.12423020272052561</v>
      </c>
    </row>
    <row r="12" spans="1:25" x14ac:dyDescent="0.2">
      <c r="A12" t="s">
        <v>16</v>
      </c>
      <c r="C12" s="30">
        <f ca="1">SLOPE(INDIRECT(D9):G1000,INDIRECT(C9):$F1000)</f>
        <v>9.269499406609993E-6</v>
      </c>
      <c r="D12" s="3">
        <f>+E12*F12</f>
        <v>-3.517195460049872E-6</v>
      </c>
      <c r="E12" s="26">
        <v>-3.5171954600498719E-2</v>
      </c>
      <c r="F12">
        <v>1E-4</v>
      </c>
      <c r="V12">
        <v>5000</v>
      </c>
      <c r="W12" s="119">
        <f t="shared" si="0"/>
        <v>-4.8343452802606657E-3</v>
      </c>
      <c r="X12">
        <v>-10000</v>
      </c>
      <c r="Y12" s="119">
        <f t="shared" si="1"/>
        <v>9.1582552070028453E-2</v>
      </c>
    </row>
    <row r="13" spans="1:25" ht="13.5" thickBot="1" x14ac:dyDescent="0.25">
      <c r="A13" t="s">
        <v>18</v>
      </c>
      <c r="D13" s="89">
        <f>+E13*F13</f>
        <v>5.8211953932721386E-10</v>
      </c>
      <c r="E13" s="27">
        <v>5.8211953932721392E-3</v>
      </c>
      <c r="F13">
        <v>9.9999999999999995E-8</v>
      </c>
      <c r="V13">
        <v>5500</v>
      </c>
      <c r="W13" s="119">
        <f t="shared" si="0"/>
        <v>-3.53681542881773E-3</v>
      </c>
      <c r="X13">
        <v>-8000</v>
      </c>
      <c r="Y13" s="119">
        <f t="shared" si="1"/>
        <v>6.3591857734149007E-2</v>
      </c>
    </row>
    <row r="14" spans="1:25" x14ac:dyDescent="0.2">
      <c r="A14" t="s">
        <v>23</v>
      </c>
      <c r="E14">
        <f>SUM(T22:T66)</f>
        <v>1.5074837589953893E-4</v>
      </c>
      <c r="V14">
        <v>6000</v>
      </c>
      <c r="W14" s="119">
        <f t="shared" si="0"/>
        <v>-1.9482258077111875E-3</v>
      </c>
      <c r="X14">
        <v>-6000</v>
      </c>
      <c r="Y14" s="119">
        <f t="shared" si="1"/>
        <v>4.0258119712887279E-2</v>
      </c>
    </row>
    <row r="15" spans="1:25" x14ac:dyDescent="0.2">
      <c r="A15" s="2" t="s">
        <v>17</v>
      </c>
      <c r="C15" s="28">
        <f ca="1">(C7+C11)+(C8+C12)*INT(MAX(F21:F3528))</f>
        <v>57474.134833401054</v>
      </c>
      <c r="D15" s="25">
        <f>+C7+INT(MAX(F21:F1583))*C8+D11+D12*INT(MAX(F21:F4018))+D13*INT(MAX(F21:F4045)^2)</f>
        <v>57474.137035318199</v>
      </c>
      <c r="E15" s="34" t="s">
        <v>54</v>
      </c>
      <c r="F15" s="35">
        <v>1</v>
      </c>
      <c r="V15">
        <v>6500</v>
      </c>
      <c r="W15" s="119">
        <f t="shared" si="0"/>
        <v>-6.8576416941034529E-5</v>
      </c>
      <c r="X15">
        <v>-4000</v>
      </c>
      <c r="Y15" s="119">
        <f t="shared" si="1"/>
        <v>2.1581338006243258E-2</v>
      </c>
    </row>
    <row r="16" spans="1:25" x14ac:dyDescent="0.2">
      <c r="A16" s="5" t="s">
        <v>5</v>
      </c>
      <c r="C16" s="29">
        <f ca="1">+C8+C12</f>
        <v>0.60611777412786561</v>
      </c>
      <c r="D16" s="25">
        <f>+C8+D12+2*D13*F85</f>
        <v>0.6061049874329989</v>
      </c>
      <c r="E16" s="34" t="s">
        <v>55</v>
      </c>
      <c r="F16" s="36">
        <f ca="1">NOW()+15018.5+$C$5/24</f>
        <v>60332.665839930552</v>
      </c>
      <c r="V16">
        <v>7000</v>
      </c>
      <c r="W16" s="119">
        <f t="shared" si="0"/>
        <v>2.1021327434927219E-3</v>
      </c>
      <c r="X16">
        <v>-2000</v>
      </c>
      <c r="Y16" s="119">
        <f t="shared" si="1"/>
        <v>7.5615126142169484E-3</v>
      </c>
    </row>
    <row r="17" spans="1:25" ht="13.5" thickBot="1" x14ac:dyDescent="0.25">
      <c r="A17" s="30" t="s">
        <v>45</v>
      </c>
      <c r="C17">
        <f>COUNT(C21:C2186)</f>
        <v>54</v>
      </c>
      <c r="E17" s="34" t="s">
        <v>56</v>
      </c>
      <c r="F17" s="36">
        <f ca="1">ROUND(2*(F16-$C$7)/$C$8,0)/2+F15</f>
        <v>17648.5</v>
      </c>
      <c r="V17">
        <v>7500</v>
      </c>
      <c r="W17" s="119">
        <f t="shared" si="0"/>
        <v>4.5639016735900852E-3</v>
      </c>
      <c r="X17">
        <v>0</v>
      </c>
      <c r="Y17" s="119">
        <f t="shared" si="1"/>
        <v>-1.8013564631916515E-3</v>
      </c>
    </row>
    <row r="18" spans="1:25" ht="14.25" thickTop="1" thickBot="1" x14ac:dyDescent="0.25">
      <c r="A18" s="5" t="s">
        <v>52</v>
      </c>
      <c r="C18" s="41">
        <f ca="1">+C15</f>
        <v>57474.134833401054</v>
      </c>
      <c r="D18" s="42">
        <f ca="1">C16</f>
        <v>0.60611777412786561</v>
      </c>
      <c r="E18" s="34" t="s">
        <v>57</v>
      </c>
      <c r="F18" s="25">
        <f ca="1">ROUND(2*(F16-$C$15)/$C$16,0)/2+F15</f>
        <v>4717</v>
      </c>
      <c r="V18">
        <v>8000</v>
      </c>
      <c r="W18" s="119">
        <f t="shared" si="0"/>
        <v>7.3167303733510554E-3</v>
      </c>
      <c r="X18">
        <v>2000</v>
      </c>
      <c r="Y18" s="119">
        <f t="shared" si="1"/>
        <v>-6.5072692259825413E-3</v>
      </c>
    </row>
    <row r="19" spans="1:25" ht="13.5" thickBot="1" x14ac:dyDescent="0.25">
      <c r="A19" s="5" t="s">
        <v>53</v>
      </c>
      <c r="C19" s="43">
        <f>+D15</f>
        <v>57474.137035318199</v>
      </c>
      <c r="D19" s="44">
        <f>+D16</f>
        <v>0.6061049874329989</v>
      </c>
      <c r="E19" s="34" t="s">
        <v>58</v>
      </c>
      <c r="F19" s="37">
        <f ca="1">+$C$15+$C$16*F18-15018.5-$C$5/24</f>
        <v>45315.088207295536</v>
      </c>
      <c r="G19">
        <v>1</v>
      </c>
      <c r="V19">
        <v>8500</v>
      </c>
      <c r="W19" s="119">
        <f t="shared" si="0"/>
        <v>1.0360618842775636E-2</v>
      </c>
      <c r="X19">
        <v>4000</v>
      </c>
      <c r="Y19" s="119">
        <f t="shared" si="1"/>
        <v>-6.5562256741557197E-3</v>
      </c>
    </row>
    <row r="20" spans="1:25" ht="15" thickBot="1" x14ac:dyDescent="0.25">
      <c r="A20" s="16" t="s">
        <v>7</v>
      </c>
      <c r="B20" s="16" t="s">
        <v>34</v>
      </c>
      <c r="C20" s="16" t="s">
        <v>8</v>
      </c>
      <c r="D20" s="16" t="s">
        <v>13</v>
      </c>
      <c r="E20" s="16" t="s">
        <v>9</v>
      </c>
      <c r="F20" s="4" t="s">
        <v>10</v>
      </c>
      <c r="G20" s="4" t="s">
        <v>11</v>
      </c>
      <c r="H20" s="7" t="s">
        <v>166</v>
      </c>
      <c r="I20" s="7" t="s">
        <v>168</v>
      </c>
      <c r="J20" s="7" t="s">
        <v>164</v>
      </c>
      <c r="K20" s="7" t="s">
        <v>163</v>
      </c>
      <c r="L20" s="7" t="s">
        <v>26</v>
      </c>
      <c r="M20" s="7" t="s">
        <v>27</v>
      </c>
      <c r="N20" s="7" t="s">
        <v>28</v>
      </c>
      <c r="O20" s="7" t="s">
        <v>22</v>
      </c>
      <c r="P20" s="6" t="s">
        <v>21</v>
      </c>
      <c r="Q20" s="4" t="s">
        <v>14</v>
      </c>
      <c r="R20" s="82" t="s">
        <v>150</v>
      </c>
      <c r="S20" s="82" t="s">
        <v>152</v>
      </c>
      <c r="T20" s="82" t="s">
        <v>151</v>
      </c>
      <c r="V20">
        <v>9000</v>
      </c>
      <c r="W20" s="119">
        <f t="shared" si="0"/>
        <v>1.369556708186382E-2</v>
      </c>
      <c r="X20">
        <v>6000</v>
      </c>
      <c r="Y20" s="119">
        <f t="shared" si="1"/>
        <v>-1.9482258077111875E-3</v>
      </c>
    </row>
    <row r="21" spans="1:25" ht="13.5" thickTop="1" x14ac:dyDescent="0.2">
      <c r="A21" t="s">
        <v>12</v>
      </c>
      <c r="C21" s="23">
        <v>31860.545999999998</v>
      </c>
      <c r="D21" s="23"/>
      <c r="E21">
        <f t="shared" ref="E21:E52" si="2">(C21-C$7)/C$8</f>
        <v>-29328.00276560475</v>
      </c>
      <c r="F21" s="117">
        <f t="shared" ref="F21:F28" si="3">ROUND(2*E21,0)/2-G$19</f>
        <v>-29329</v>
      </c>
      <c r="G21">
        <f t="shared" ref="G21:G52" si="4">+C21-(C$7+F21*C$8)</f>
        <v>0.60443224807022489</v>
      </c>
      <c r="H21">
        <f>+G21</f>
        <v>0.60443224807022489</v>
      </c>
      <c r="Q21" s="1">
        <f t="shared" ref="Q21:Q52" si="5">+C21-15018.5</f>
        <v>16842.045999999998</v>
      </c>
      <c r="S21" s="3">
        <v>0.1</v>
      </c>
      <c r="V21">
        <v>9500</v>
      </c>
      <c r="W21" s="119">
        <f t="shared" si="0"/>
        <v>1.7321575090615618E-2</v>
      </c>
      <c r="X21">
        <v>8000</v>
      </c>
      <c r="Y21" s="119">
        <f t="shared" si="1"/>
        <v>7.3167303733510554E-3</v>
      </c>
    </row>
    <row r="22" spans="1:25" x14ac:dyDescent="0.2">
      <c r="A22" s="115" t="s">
        <v>174</v>
      </c>
      <c r="B22" s="116" t="s">
        <v>48</v>
      </c>
      <c r="C22" s="115">
        <v>31860.548999999999</v>
      </c>
      <c r="D22" s="115" t="s">
        <v>168</v>
      </c>
      <c r="E22" s="96">
        <f t="shared" si="2"/>
        <v>-29327.997815995928</v>
      </c>
      <c r="F22" s="117">
        <f t="shared" si="3"/>
        <v>-29329</v>
      </c>
      <c r="G22">
        <f t="shared" si="4"/>
        <v>0.60743224807083607</v>
      </c>
      <c r="I22">
        <f t="shared" ref="I22:I29" si="6">+G22</f>
        <v>0.60743224807083607</v>
      </c>
      <c r="O22">
        <f t="shared" ref="O22:O34" ca="1" si="7">+C$11+C$12*$F22</f>
        <v>-0.34386899447207325</v>
      </c>
      <c r="P22">
        <f t="shared" ref="P22:P53" si="8">+D$11+D$12*F22+D$13*F22^2</f>
        <v>0.60208801600929607</v>
      </c>
      <c r="Q22" s="1">
        <f t="shared" si="5"/>
        <v>16842.048999999999</v>
      </c>
      <c r="R22">
        <f t="shared" ref="R22:R53" si="9">+(P22-G22)^2</f>
        <v>2.8560816327592076E-5</v>
      </c>
      <c r="S22" s="3">
        <v>0.1</v>
      </c>
      <c r="T22">
        <f t="shared" ref="T22:T53" si="10">+R22*S22</f>
        <v>2.8560816327592078E-6</v>
      </c>
      <c r="V22">
        <v>10000</v>
      </c>
      <c r="W22" s="119">
        <f t="shared" si="0"/>
        <v>2.1238642869031016E-2</v>
      </c>
      <c r="X22">
        <v>10000</v>
      </c>
      <c r="Y22" s="119">
        <f t="shared" si="1"/>
        <v>2.1238642869031016E-2</v>
      </c>
    </row>
    <row r="23" spans="1:25" x14ac:dyDescent="0.2">
      <c r="A23" s="115" t="s">
        <v>174</v>
      </c>
      <c r="B23" s="116" t="s">
        <v>48</v>
      </c>
      <c r="C23" s="115">
        <v>32172.672999999999</v>
      </c>
      <c r="D23" s="115" t="s">
        <v>168</v>
      </c>
      <c r="E23" s="96">
        <f t="shared" si="2"/>
        <v>-28813.033914950964</v>
      </c>
      <c r="F23" s="117">
        <f t="shared" si="3"/>
        <v>-28814</v>
      </c>
      <c r="G23">
        <f t="shared" si="4"/>
        <v>0.58555236441316083</v>
      </c>
      <c r="I23">
        <f t="shared" si="6"/>
        <v>0.58555236441316083</v>
      </c>
      <c r="O23">
        <f t="shared" ca="1" si="7"/>
        <v>-0.33909520227766909</v>
      </c>
      <c r="P23">
        <f t="shared" si="8"/>
        <v>0.58284587951419287</v>
      </c>
      <c r="Q23" s="1">
        <f t="shared" si="5"/>
        <v>17154.172999999999</v>
      </c>
      <c r="R23">
        <f t="shared" si="9"/>
        <v>7.3250605083416337E-6</v>
      </c>
      <c r="S23" s="3">
        <v>0.1</v>
      </c>
      <c r="T23">
        <f t="shared" si="10"/>
        <v>7.3250605083416345E-7</v>
      </c>
      <c r="V23">
        <v>10500</v>
      </c>
      <c r="W23" s="119">
        <f t="shared" si="0"/>
        <v>2.5446770417110028E-2</v>
      </c>
      <c r="X23">
        <v>12000</v>
      </c>
      <c r="Y23" s="119">
        <f t="shared" si="1"/>
        <v>3.9817511679328677E-2</v>
      </c>
    </row>
    <row r="24" spans="1:25" x14ac:dyDescent="0.2">
      <c r="A24" s="115" t="s">
        <v>174</v>
      </c>
      <c r="B24" s="116" t="s">
        <v>48</v>
      </c>
      <c r="C24" s="115">
        <v>32479.933000000001</v>
      </c>
      <c r="D24" s="115" t="s">
        <v>168</v>
      </c>
      <c r="E24" s="96">
        <f t="shared" si="2"/>
        <v>-28306.094979671794</v>
      </c>
      <c r="F24" s="117">
        <f t="shared" si="3"/>
        <v>-28307</v>
      </c>
      <c r="G24">
        <f t="shared" si="4"/>
        <v>0.54854051778602297</v>
      </c>
      <c r="I24">
        <f t="shared" si="6"/>
        <v>0.54854051778602297</v>
      </c>
      <c r="O24">
        <f t="shared" ca="1" si="7"/>
        <v>-0.33439556607851784</v>
      </c>
      <c r="P24">
        <f t="shared" si="8"/>
        <v>0.56420427756155123</v>
      </c>
      <c r="Q24" s="1">
        <f t="shared" si="5"/>
        <v>17461.433000000001</v>
      </c>
      <c r="R24">
        <f t="shared" si="9"/>
        <v>2.4535337030545689E-4</v>
      </c>
      <c r="S24" s="3">
        <v>0.1</v>
      </c>
      <c r="T24">
        <f t="shared" si="10"/>
        <v>2.4535337030545692E-5</v>
      </c>
      <c r="X24">
        <v>14000</v>
      </c>
      <c r="Y24" s="119">
        <f t="shared" si="1"/>
        <v>6.3053336804244048E-2</v>
      </c>
    </row>
    <row r="25" spans="1:25" x14ac:dyDescent="0.2">
      <c r="A25" s="115" t="s">
        <v>174</v>
      </c>
      <c r="B25" s="116" t="s">
        <v>48</v>
      </c>
      <c r="C25" s="115">
        <v>32826.631999999998</v>
      </c>
      <c r="D25" s="115" t="s">
        <v>168</v>
      </c>
      <c r="E25" s="96">
        <f t="shared" si="2"/>
        <v>-27734.086836983675</v>
      </c>
      <c r="F25" s="117">
        <f t="shared" si="3"/>
        <v>-27735</v>
      </c>
      <c r="G25">
        <f t="shared" si="4"/>
        <v>0.55347587030701106</v>
      </c>
      <c r="I25">
        <f t="shared" si="6"/>
        <v>0.55347587030701106</v>
      </c>
      <c r="O25">
        <f t="shared" ca="1" si="7"/>
        <v>-0.32909341241793688</v>
      </c>
      <c r="P25">
        <f t="shared" si="8"/>
        <v>0.54353200383486056</v>
      </c>
      <c r="Q25" s="1">
        <f t="shared" si="5"/>
        <v>17808.131999999998</v>
      </c>
      <c r="R25">
        <f t="shared" si="9"/>
        <v>9.888048041595901E-5</v>
      </c>
      <c r="S25" s="3">
        <v>0.1</v>
      </c>
      <c r="T25">
        <f t="shared" si="10"/>
        <v>9.8880480415959014E-6</v>
      </c>
      <c r="X25">
        <v>16000</v>
      </c>
      <c r="Y25" s="119">
        <f t="shared" si="1"/>
        <v>9.094611824377713E-2</v>
      </c>
    </row>
    <row r="26" spans="1:25" x14ac:dyDescent="0.2">
      <c r="A26" s="115" t="s">
        <v>174</v>
      </c>
      <c r="B26" s="116" t="s">
        <v>48</v>
      </c>
      <c r="C26" s="115">
        <v>33236.938000000002</v>
      </c>
      <c r="D26" s="115" t="s">
        <v>168</v>
      </c>
      <c r="E26" s="96">
        <f t="shared" si="2"/>
        <v>-27057.135438237805</v>
      </c>
      <c r="F26" s="117">
        <f t="shared" si="3"/>
        <v>-27058</v>
      </c>
      <c r="G26">
        <f t="shared" si="4"/>
        <v>0.52401823684340343</v>
      </c>
      <c r="I26">
        <f t="shared" si="6"/>
        <v>0.52401823684340343</v>
      </c>
      <c r="O26">
        <f t="shared" ca="1" si="7"/>
        <v>-0.32281796131966195</v>
      </c>
      <c r="P26">
        <f t="shared" si="8"/>
        <v>0.51955721911167985</v>
      </c>
      <c r="Q26" s="1">
        <f t="shared" si="5"/>
        <v>18218.438000000002</v>
      </c>
      <c r="R26">
        <f t="shared" si="9"/>
        <v>1.9900679202752213E-5</v>
      </c>
      <c r="S26" s="3">
        <v>0.1</v>
      </c>
      <c r="T26">
        <f t="shared" si="10"/>
        <v>1.9900679202752212E-6</v>
      </c>
      <c r="X26">
        <v>18000</v>
      </c>
      <c r="Y26" s="119">
        <f t="shared" si="1"/>
        <v>0.12349585599792792</v>
      </c>
    </row>
    <row r="27" spans="1:25" x14ac:dyDescent="0.2">
      <c r="A27" s="115" t="s">
        <v>174</v>
      </c>
      <c r="B27" s="116" t="s">
        <v>48</v>
      </c>
      <c r="C27" s="115">
        <v>33569.660000000003</v>
      </c>
      <c r="D27" s="115" t="s">
        <v>168</v>
      </c>
      <c r="E27" s="96">
        <f t="shared" si="2"/>
        <v>-26508.187523039091</v>
      </c>
      <c r="F27" s="117">
        <f t="shared" si="3"/>
        <v>-26509</v>
      </c>
      <c r="G27">
        <f t="shared" si="4"/>
        <v>0.49244919582270086</v>
      </c>
      <c r="I27">
        <f t="shared" si="6"/>
        <v>0.49244919582270086</v>
      </c>
      <c r="O27">
        <f t="shared" ca="1" si="7"/>
        <v>-0.31772900614543309</v>
      </c>
      <c r="P27">
        <f t="shared" si="8"/>
        <v>0.50050714265174812</v>
      </c>
      <c r="Q27" s="1">
        <f t="shared" si="5"/>
        <v>18551.160000000003</v>
      </c>
      <c r="R27">
        <f t="shared" si="9"/>
        <v>6.4930507099752763E-5</v>
      </c>
      <c r="S27" s="3">
        <v>0.1</v>
      </c>
      <c r="T27">
        <f t="shared" si="10"/>
        <v>6.4930507099752767E-6</v>
      </c>
    </row>
    <row r="28" spans="1:25" x14ac:dyDescent="0.2">
      <c r="A28" s="115" t="s">
        <v>174</v>
      </c>
      <c r="B28" s="116" t="s">
        <v>48</v>
      </c>
      <c r="C28" s="115">
        <v>33919.983999999997</v>
      </c>
      <c r="D28" s="115" t="s">
        <v>168</v>
      </c>
      <c r="E28" s="96">
        <f t="shared" si="2"/>
        <v>-25930.198603027584</v>
      </c>
      <c r="F28" s="117">
        <f t="shared" si="3"/>
        <v>-25931</v>
      </c>
      <c r="G28">
        <f t="shared" si="4"/>
        <v>0.48573352056700969</v>
      </c>
      <c r="I28">
        <f t="shared" si="6"/>
        <v>0.48573352056700969</v>
      </c>
      <c r="O28">
        <f t="shared" ca="1" si="7"/>
        <v>-0.3123712354884125</v>
      </c>
      <c r="P28">
        <f t="shared" si="8"/>
        <v>0.48082997416057888</v>
      </c>
      <c r="Q28" s="1">
        <f t="shared" si="5"/>
        <v>18901.483999999997</v>
      </c>
      <c r="R28">
        <f t="shared" si="9"/>
        <v>2.4044767360020553E-5</v>
      </c>
      <c r="S28" s="3">
        <v>0.1</v>
      </c>
      <c r="T28">
        <f t="shared" si="10"/>
        <v>2.4044767360020557E-6</v>
      </c>
    </row>
    <row r="29" spans="1:25" x14ac:dyDescent="0.2">
      <c r="A29" s="115" t="s">
        <v>174</v>
      </c>
      <c r="B29" s="116" t="s">
        <v>48</v>
      </c>
      <c r="C29" s="115">
        <v>34360.593000000001</v>
      </c>
      <c r="D29" s="115" t="s">
        <v>168</v>
      </c>
      <c r="E29" s="96">
        <f t="shared" si="2"/>
        <v>-25203.251205597324</v>
      </c>
      <c r="F29" s="118">
        <f>ROUND(2*E29,0)/2-0.5</f>
        <v>-25204</v>
      </c>
      <c r="G29">
        <f t="shared" si="4"/>
        <v>0.45385065567825222</v>
      </c>
      <c r="I29">
        <f t="shared" si="6"/>
        <v>0.45385065567825222</v>
      </c>
      <c r="O29">
        <f t="shared" ca="1" si="7"/>
        <v>-0.30563230941980701</v>
      </c>
      <c r="P29">
        <f t="shared" si="8"/>
        <v>0.45663259477930018</v>
      </c>
      <c r="Q29" s="1">
        <f t="shared" si="5"/>
        <v>19342.093000000001</v>
      </c>
      <c r="R29">
        <f t="shared" si="9"/>
        <v>7.7391851619395258E-6</v>
      </c>
      <c r="S29" s="3">
        <v>0.1</v>
      </c>
      <c r="T29">
        <f t="shared" si="10"/>
        <v>7.739185161939526E-7</v>
      </c>
    </row>
    <row r="30" spans="1:25" x14ac:dyDescent="0.2">
      <c r="A30" s="115" t="s">
        <v>201</v>
      </c>
      <c r="B30" s="116" t="s">
        <v>48</v>
      </c>
      <c r="C30" s="115">
        <v>49221.6152</v>
      </c>
      <c r="D30" s="115" t="s">
        <v>168</v>
      </c>
      <c r="E30" s="96">
        <f t="shared" si="2"/>
        <v>-684.50235697372807</v>
      </c>
      <c r="F30">
        <f t="shared" ref="F30:F74" si="11">ROUND(2*E30,0)/2</f>
        <v>-684.5</v>
      </c>
      <c r="G30">
        <f t="shared" si="4"/>
        <v>-1.428581825166475E-3</v>
      </c>
      <c r="K30">
        <f>+G30</f>
        <v>-1.428581825166475E-3</v>
      </c>
      <c r="O30">
        <f t="shared" ca="1" si="7"/>
        <v>-7.8348818719433291E-2</v>
      </c>
      <c r="P30">
        <f t="shared" si="8"/>
        <v>8.7891026369874372E-4</v>
      </c>
      <c r="Q30" s="1">
        <f t="shared" si="5"/>
        <v>34203.1152</v>
      </c>
      <c r="R30">
        <f t="shared" si="9"/>
        <v>5.3245197401755692E-6</v>
      </c>
      <c r="S30" s="3">
        <v>1</v>
      </c>
      <c r="T30">
        <f t="shared" si="10"/>
        <v>5.3245197401755692E-6</v>
      </c>
    </row>
    <row r="31" spans="1:25" x14ac:dyDescent="0.2">
      <c r="A31" s="115" t="s">
        <v>201</v>
      </c>
      <c r="B31" s="116" t="s">
        <v>48</v>
      </c>
      <c r="C31" s="115">
        <v>49226.464200000002</v>
      </c>
      <c r="D31" s="115" t="s">
        <v>168</v>
      </c>
      <c r="E31" s="96">
        <f t="shared" si="2"/>
        <v>-676.50213925202752</v>
      </c>
      <c r="F31">
        <f t="shared" si="11"/>
        <v>-676.5</v>
      </c>
      <c r="G31">
        <f t="shared" si="4"/>
        <v>-1.2966188442078419E-3</v>
      </c>
      <c r="K31">
        <f>+G31</f>
        <v>-1.2966188442078419E-3</v>
      </c>
      <c r="O31">
        <f t="shared" ca="1" si="7"/>
        <v>-7.8274662724180405E-2</v>
      </c>
      <c r="P31">
        <f t="shared" si="8"/>
        <v>8.4443458247414967E-4</v>
      </c>
      <c r="Q31" s="1">
        <f t="shared" si="5"/>
        <v>34207.964200000002</v>
      </c>
      <c r="R31">
        <f t="shared" si="9"/>
        <v>4.5841097759066974E-6</v>
      </c>
      <c r="S31" s="3">
        <v>1</v>
      </c>
      <c r="T31">
        <f t="shared" si="10"/>
        <v>4.5841097759066974E-6</v>
      </c>
    </row>
    <row r="32" spans="1:25" x14ac:dyDescent="0.2">
      <c r="A32" s="115" t="s">
        <v>201</v>
      </c>
      <c r="B32" s="116" t="s">
        <v>48</v>
      </c>
      <c r="C32" s="115">
        <v>49398.597800000003</v>
      </c>
      <c r="D32" s="115" t="s">
        <v>168</v>
      </c>
      <c r="E32" s="96">
        <f t="shared" si="2"/>
        <v>-392.50414436245256</v>
      </c>
      <c r="F32">
        <f t="shared" si="11"/>
        <v>-392.5</v>
      </c>
      <c r="G32">
        <f t="shared" si="4"/>
        <v>-2.5119333295151591E-3</v>
      </c>
      <c r="K32">
        <f>+G32</f>
        <v>-2.5119333295151591E-3</v>
      </c>
      <c r="O32">
        <f t="shared" ca="1" si="7"/>
        <v>-7.5642124892703166E-2</v>
      </c>
      <c r="P32">
        <f t="shared" si="8"/>
        <v>-3.3117809184159857E-4</v>
      </c>
      <c r="Q32" s="1">
        <f t="shared" si="5"/>
        <v>34380.097800000003</v>
      </c>
      <c r="R32">
        <f t="shared" si="9"/>
        <v>4.755693406640667E-6</v>
      </c>
      <c r="S32" s="3">
        <v>1</v>
      </c>
      <c r="T32">
        <f t="shared" si="10"/>
        <v>4.755693406640667E-6</v>
      </c>
    </row>
    <row r="33" spans="1:20" x14ac:dyDescent="0.2">
      <c r="A33" s="115" t="s">
        <v>201</v>
      </c>
      <c r="B33" s="116" t="s">
        <v>48</v>
      </c>
      <c r="C33" s="115">
        <v>49450.4234</v>
      </c>
      <c r="D33" s="115" t="s">
        <v>168</v>
      </c>
      <c r="E33" s="96">
        <f t="shared" si="2"/>
        <v>-306.99866208619699</v>
      </c>
      <c r="F33">
        <f t="shared" si="11"/>
        <v>-307</v>
      </c>
      <c r="G33">
        <f t="shared" si="4"/>
        <v>8.1092093751067296E-4</v>
      </c>
      <c r="K33">
        <f>+G33</f>
        <v>8.1092093751067296E-4</v>
      </c>
      <c r="O33">
        <f t="shared" ca="1" si="7"/>
        <v>-7.4849582693438013E-2</v>
      </c>
      <c r="P33">
        <f t="shared" si="8"/>
        <v>-6.6671327249429014E-4</v>
      </c>
      <c r="Q33" s="1">
        <f t="shared" si="5"/>
        <v>34431.9234</v>
      </c>
      <c r="R33">
        <f t="shared" si="9"/>
        <v>2.1834028585769913E-6</v>
      </c>
      <c r="S33" s="3">
        <v>1</v>
      </c>
      <c r="T33">
        <f t="shared" si="10"/>
        <v>2.1834028585769913E-6</v>
      </c>
    </row>
    <row r="34" spans="1:20" x14ac:dyDescent="0.2">
      <c r="A34" s="115" t="s">
        <v>201</v>
      </c>
      <c r="B34" s="116" t="s">
        <v>48</v>
      </c>
      <c r="C34" s="115">
        <v>49465.5769</v>
      </c>
      <c r="D34" s="115" t="s">
        <v>168</v>
      </c>
      <c r="E34" s="96">
        <f t="shared" si="2"/>
        <v>-281.99736300479015</v>
      </c>
      <c r="F34">
        <f t="shared" si="11"/>
        <v>-282</v>
      </c>
      <c r="G34">
        <f t="shared" si="4"/>
        <v>1.5983052217052318E-3</v>
      </c>
      <c r="K34">
        <f>+G34</f>
        <v>1.5983052217052318E-3</v>
      </c>
      <c r="O34">
        <f t="shared" ca="1" si="7"/>
        <v>-7.4617845208272762E-2</v>
      </c>
      <c r="P34">
        <f t="shared" si="8"/>
        <v>-7.6321486921213024E-4</v>
      </c>
      <c r="Q34" s="1">
        <f t="shared" si="5"/>
        <v>34447.0769</v>
      </c>
      <c r="R34">
        <f t="shared" si="9"/>
        <v>5.5767771398063456E-6</v>
      </c>
      <c r="S34" s="3">
        <v>1</v>
      </c>
      <c r="T34">
        <f t="shared" si="10"/>
        <v>5.5767771398063456E-6</v>
      </c>
    </row>
    <row r="35" spans="1:20" x14ac:dyDescent="0.2">
      <c r="A35" t="s">
        <v>35</v>
      </c>
      <c r="C35" s="23">
        <v>49636.497900000002</v>
      </c>
      <c r="D35" s="23">
        <v>2.9999999999999997E-4</v>
      </c>
      <c r="E35">
        <f t="shared" si="2"/>
        <v>0</v>
      </c>
      <c r="F35">
        <f t="shared" si="11"/>
        <v>0</v>
      </c>
      <c r="G35">
        <f t="shared" si="4"/>
        <v>0</v>
      </c>
      <c r="J35">
        <f t="shared" ref="J35:J40" si="12">+G35</f>
        <v>0</v>
      </c>
      <c r="P35">
        <f t="shared" si="8"/>
        <v>-1.8013564631916515E-3</v>
      </c>
      <c r="Q35" s="1">
        <f t="shared" si="5"/>
        <v>34617.997900000002</v>
      </c>
      <c r="R35">
        <f t="shared" si="9"/>
        <v>3.2448851074823356E-6</v>
      </c>
      <c r="S35" s="3">
        <v>1</v>
      </c>
      <c r="T35">
        <f t="shared" si="10"/>
        <v>3.2448851074823356E-6</v>
      </c>
    </row>
    <row r="36" spans="1:20" x14ac:dyDescent="0.2">
      <c r="A36" t="s">
        <v>36</v>
      </c>
      <c r="C36" s="23">
        <v>49735.289100000002</v>
      </c>
      <c r="D36" s="23">
        <v>2.0000000000000001E-4</v>
      </c>
      <c r="E36">
        <f t="shared" si="2"/>
        <v>162.99259826515402</v>
      </c>
      <c r="F36">
        <f t="shared" si="11"/>
        <v>163</v>
      </c>
      <c r="G36">
        <f t="shared" si="4"/>
        <v>-4.4862544382340275E-3</v>
      </c>
      <c r="J36">
        <f t="shared" si="12"/>
        <v>-4.4862544382340275E-3</v>
      </c>
      <c r="P36">
        <f t="shared" si="8"/>
        <v>-2.3591929891393958E-3</v>
      </c>
      <c r="Q36" s="1">
        <f t="shared" si="5"/>
        <v>34716.789100000002</v>
      </c>
      <c r="R36">
        <f t="shared" si="9"/>
        <v>4.5243904082245546E-6</v>
      </c>
      <c r="S36" s="3">
        <v>1</v>
      </c>
      <c r="T36">
        <f t="shared" si="10"/>
        <v>4.5243904082245546E-6</v>
      </c>
    </row>
    <row r="37" spans="1:20" x14ac:dyDescent="0.2">
      <c r="A37" t="s">
        <v>36</v>
      </c>
      <c r="B37" s="3" t="s">
        <v>37</v>
      </c>
      <c r="C37" s="23">
        <v>49763.475700000003</v>
      </c>
      <c r="D37" s="23">
        <v>5.0000000000000001E-4</v>
      </c>
      <c r="E37">
        <f t="shared" si="2"/>
        <v>209.49681291444216</v>
      </c>
      <c r="F37">
        <f t="shared" si="11"/>
        <v>209.5</v>
      </c>
      <c r="G37">
        <f t="shared" si="4"/>
        <v>-1.9317196638439782E-3</v>
      </c>
      <c r="J37">
        <f t="shared" si="12"/>
        <v>-1.9317196638439782E-3</v>
      </c>
      <c r="P37">
        <f t="shared" si="8"/>
        <v>-2.5126595399611435E-3</v>
      </c>
      <c r="Q37" s="1">
        <f t="shared" si="5"/>
        <v>34744.975700000003</v>
      </c>
      <c r="R37">
        <f t="shared" si="9"/>
        <v>3.3749113966302736E-7</v>
      </c>
      <c r="S37" s="3">
        <v>1</v>
      </c>
      <c r="T37">
        <f t="shared" si="10"/>
        <v>3.3749113966302736E-7</v>
      </c>
    </row>
    <row r="38" spans="1:20" x14ac:dyDescent="0.2">
      <c r="A38" t="s">
        <v>36</v>
      </c>
      <c r="B38" s="3" t="s">
        <v>37</v>
      </c>
      <c r="C38" s="23">
        <v>50120.470200000003</v>
      </c>
      <c r="D38" s="23">
        <v>4.0000000000000002E-4</v>
      </c>
      <c r="E38">
        <f t="shared" si="2"/>
        <v>798.49118813581651</v>
      </c>
      <c r="F38">
        <f t="shared" si="11"/>
        <v>798.5</v>
      </c>
      <c r="G38">
        <f t="shared" si="4"/>
        <v>-5.3409458269015886E-3</v>
      </c>
      <c r="J38">
        <f t="shared" si="12"/>
        <v>-5.3409458269015886E-3</v>
      </c>
      <c r="P38">
        <f t="shared" si="8"/>
        <v>-4.2386763099974793E-3</v>
      </c>
      <c r="Q38" s="1">
        <f t="shared" si="5"/>
        <v>35101.970200000003</v>
      </c>
      <c r="R38">
        <f t="shared" si="9"/>
        <v>1.2149980878960185E-6</v>
      </c>
      <c r="S38" s="3">
        <v>1</v>
      </c>
      <c r="T38">
        <f t="shared" si="10"/>
        <v>1.2149980878960185E-6</v>
      </c>
    </row>
    <row r="39" spans="1:20" x14ac:dyDescent="0.2">
      <c r="A39" t="s">
        <v>38</v>
      </c>
      <c r="C39" s="23">
        <v>51269.347500000003</v>
      </c>
      <c r="D39" s="23">
        <v>5.0000000000000001E-4</v>
      </c>
      <c r="E39">
        <f t="shared" si="2"/>
        <v>2693.9889269511714</v>
      </c>
      <c r="F39">
        <f t="shared" si="11"/>
        <v>2694</v>
      </c>
      <c r="G39">
        <f t="shared" si="4"/>
        <v>-6.7114690682501532E-3</v>
      </c>
      <c r="J39">
        <f t="shared" si="12"/>
        <v>-6.7114690682501532E-3</v>
      </c>
      <c r="P39">
        <f t="shared" si="8"/>
        <v>-7.0518693076414042E-3</v>
      </c>
      <c r="Q39" s="1">
        <f t="shared" si="5"/>
        <v>36250.847500000003</v>
      </c>
      <c r="R39">
        <f t="shared" si="9"/>
        <v>1.1587232297762099E-7</v>
      </c>
      <c r="S39" s="3">
        <v>1</v>
      </c>
      <c r="T39">
        <f t="shared" si="10"/>
        <v>1.1587232297762099E-7</v>
      </c>
    </row>
    <row r="40" spans="1:20" x14ac:dyDescent="0.2">
      <c r="A40" t="s">
        <v>39</v>
      </c>
      <c r="C40" s="23">
        <v>51435.421399999999</v>
      </c>
      <c r="D40" s="23">
        <v>2.9999999999999997E-4</v>
      </c>
      <c r="E40">
        <f t="shared" si="2"/>
        <v>2967.9892069865064</v>
      </c>
      <c r="F40">
        <f t="shared" si="11"/>
        <v>2968</v>
      </c>
      <c r="G40">
        <f t="shared" si="4"/>
        <v>-6.541737267980352E-3</v>
      </c>
      <c r="J40">
        <f t="shared" si="12"/>
        <v>-6.541737267980352E-3</v>
      </c>
      <c r="P40">
        <f t="shared" si="8"/>
        <v>-7.1124875958173024E-3</v>
      </c>
      <c r="Q40" s="1">
        <f t="shared" si="5"/>
        <v>36416.921399999999</v>
      </c>
      <c r="R40">
        <f t="shared" si="9"/>
        <v>3.2575593672598633E-7</v>
      </c>
      <c r="S40" s="3">
        <v>1</v>
      </c>
      <c r="T40">
        <f t="shared" si="10"/>
        <v>3.2575593672598633E-7</v>
      </c>
    </row>
    <row r="41" spans="1:20" x14ac:dyDescent="0.2">
      <c r="A41" s="5" t="s">
        <v>40</v>
      </c>
      <c r="C41" s="23">
        <v>51885.762490000001</v>
      </c>
      <c r="D41" s="23">
        <v>3.8000000000000002E-4</v>
      </c>
      <c r="E41">
        <f t="shared" si="2"/>
        <v>3710.9932839150392</v>
      </c>
      <c r="F41">
        <f t="shared" si="11"/>
        <v>3711</v>
      </c>
      <c r="G41">
        <f t="shared" si="4"/>
        <v>-4.0706762156332843E-3</v>
      </c>
      <c r="K41">
        <f>+G41</f>
        <v>-4.0706762156332843E-3</v>
      </c>
      <c r="P41">
        <f t="shared" si="8"/>
        <v>-6.836997355081675E-3</v>
      </c>
      <c r="Q41" s="1">
        <f t="shared" si="5"/>
        <v>36867.262490000001</v>
      </c>
      <c r="R41">
        <f t="shared" si="9"/>
        <v>7.6525326465590435E-6</v>
      </c>
      <c r="S41" s="3">
        <v>1</v>
      </c>
      <c r="T41">
        <f t="shared" si="10"/>
        <v>7.6525326465590435E-6</v>
      </c>
    </row>
    <row r="42" spans="1:20" x14ac:dyDescent="0.2">
      <c r="A42" s="17" t="s">
        <v>41</v>
      </c>
      <c r="B42" s="18"/>
      <c r="C42" s="31">
        <v>51923.339800000002</v>
      </c>
      <c r="D42" s="31">
        <v>2.0000000000000001E-4</v>
      </c>
      <c r="E42">
        <f t="shared" si="2"/>
        <v>3772.9909455763541</v>
      </c>
      <c r="F42">
        <f t="shared" si="11"/>
        <v>3773</v>
      </c>
      <c r="G42">
        <f t="shared" si="4"/>
        <v>-5.4879631788935512E-3</v>
      </c>
      <c r="J42">
        <f>+G42</f>
        <v>-5.4879631788935512E-3</v>
      </c>
      <c r="P42">
        <f t="shared" si="8"/>
        <v>-6.7849553504006257E-3</v>
      </c>
      <c r="Q42" s="1">
        <f t="shared" si="5"/>
        <v>36904.839800000002</v>
      </c>
      <c r="R42">
        <f t="shared" si="9"/>
        <v>1.6821886929506363E-6</v>
      </c>
      <c r="S42" s="3">
        <v>1</v>
      </c>
      <c r="T42">
        <f t="shared" si="10"/>
        <v>1.6821886929506363E-6</v>
      </c>
    </row>
    <row r="43" spans="1:20" x14ac:dyDescent="0.2">
      <c r="A43" s="17" t="s">
        <v>41</v>
      </c>
      <c r="B43" s="3" t="s">
        <v>37</v>
      </c>
      <c r="C43" s="31">
        <v>51923.641300000003</v>
      </c>
      <c r="D43" s="31">
        <v>2.0000000000000001E-4</v>
      </c>
      <c r="E43">
        <f t="shared" si="2"/>
        <v>3773.4883812627022</v>
      </c>
      <c r="F43">
        <f t="shared" si="11"/>
        <v>3773.5</v>
      </c>
      <c r="G43">
        <f t="shared" si="4"/>
        <v>-7.0422154894913547E-3</v>
      </c>
      <c r="J43">
        <f>+G43</f>
        <v>-7.0422154894913547E-3</v>
      </c>
      <c r="P43">
        <f t="shared" si="8"/>
        <v>-6.7845174655788831E-3</v>
      </c>
      <c r="Q43" s="1">
        <f t="shared" si="5"/>
        <v>36905.141300000003</v>
      </c>
      <c r="R43">
        <f t="shared" si="9"/>
        <v>6.6408271528392796E-8</v>
      </c>
      <c r="S43" s="3">
        <v>1</v>
      </c>
      <c r="T43">
        <f t="shared" si="10"/>
        <v>6.6408271528392796E-8</v>
      </c>
    </row>
    <row r="44" spans="1:20" x14ac:dyDescent="0.2">
      <c r="A44" s="17" t="s">
        <v>41</v>
      </c>
      <c r="B44" s="3" t="s">
        <v>37</v>
      </c>
      <c r="C44" s="31">
        <v>51925.461300000003</v>
      </c>
      <c r="D44" s="31">
        <v>8.0000000000000004E-4</v>
      </c>
      <c r="E44">
        <f t="shared" si="2"/>
        <v>3776.4911439464486</v>
      </c>
      <c r="F44">
        <f t="shared" si="11"/>
        <v>3776.5</v>
      </c>
      <c r="G44">
        <f t="shared" si="4"/>
        <v>-5.367729376303032E-3</v>
      </c>
      <c r="J44">
        <f>+G44</f>
        <v>-5.367729376303032E-3</v>
      </c>
      <c r="P44">
        <f t="shared" si="8"/>
        <v>-6.7818840443932722E-3</v>
      </c>
      <c r="Q44" s="1">
        <f t="shared" si="5"/>
        <v>36906.961300000003</v>
      </c>
      <c r="R44">
        <f t="shared" si="9"/>
        <v>1.9998334252814173E-6</v>
      </c>
      <c r="S44" s="3">
        <v>1</v>
      </c>
      <c r="T44">
        <f t="shared" si="10"/>
        <v>1.9998334252814173E-6</v>
      </c>
    </row>
    <row r="45" spans="1:20" x14ac:dyDescent="0.2">
      <c r="A45" s="5" t="s">
        <v>42</v>
      </c>
      <c r="C45" s="32">
        <v>52535.81185882361</v>
      </c>
      <c r="D45" s="23">
        <v>1E-3</v>
      </c>
      <c r="E45">
        <f t="shared" si="2"/>
        <v>4783.4899802319569</v>
      </c>
      <c r="F45">
        <f t="shared" si="11"/>
        <v>4783.5</v>
      </c>
      <c r="G45">
        <f t="shared" si="4"/>
        <v>-6.0730666227755137E-3</v>
      </c>
      <c r="K45">
        <f>+G45</f>
        <v>-6.0730666227755137E-3</v>
      </c>
      <c r="O45">
        <f t="shared" ref="O45:O73" ca="1" si="13">+C$11+C$12*$F45</f>
        <v>-2.7663195964089844E-2</v>
      </c>
      <c r="P45">
        <f t="shared" si="8"/>
        <v>-5.3058760132260567E-3</v>
      </c>
      <c r="Q45" s="1">
        <f t="shared" si="5"/>
        <v>37517.31185882361</v>
      </c>
      <c r="R45">
        <f t="shared" si="9"/>
        <v>5.8858143138086736E-7</v>
      </c>
      <c r="S45" s="3">
        <v>0.8</v>
      </c>
      <c r="T45">
        <f t="shared" si="10"/>
        <v>4.7086514510469391E-7</v>
      </c>
    </row>
    <row r="46" spans="1:20" x14ac:dyDescent="0.2">
      <c r="A46" s="22" t="s">
        <v>43</v>
      </c>
      <c r="B46" s="3" t="s">
        <v>37</v>
      </c>
      <c r="C46" s="23">
        <v>53267.386599999998</v>
      </c>
      <c r="D46" s="23">
        <v>1E-3</v>
      </c>
      <c r="E46">
        <f t="shared" si="2"/>
        <v>5990.492910548598</v>
      </c>
      <c r="F46">
        <f t="shared" si="11"/>
        <v>5990.5</v>
      </c>
      <c r="G46">
        <f t="shared" si="4"/>
        <v>-4.2969767891918309E-3</v>
      </c>
      <c r="J46">
        <f>+G46</f>
        <v>-4.2969767891918309E-3</v>
      </c>
      <c r="O46">
        <f t="shared" ca="1" si="13"/>
        <v>-1.6474910180311587E-2</v>
      </c>
      <c r="P46">
        <f t="shared" si="8"/>
        <v>-1.9811215420355924E-3</v>
      </c>
      <c r="Q46" s="1">
        <f t="shared" si="5"/>
        <v>38248.886599999998</v>
      </c>
      <c r="R46">
        <f t="shared" si="9"/>
        <v>5.3631855257810826E-6</v>
      </c>
      <c r="S46" s="3">
        <v>0.8</v>
      </c>
      <c r="T46">
        <f t="shared" si="10"/>
        <v>4.2905484206248661E-6</v>
      </c>
    </row>
    <row r="47" spans="1:20" x14ac:dyDescent="0.2">
      <c r="A47" s="22" t="s">
        <v>43</v>
      </c>
      <c r="B47" s="3" t="s">
        <v>37</v>
      </c>
      <c r="C47" s="23">
        <v>53381.337</v>
      </c>
      <c r="D47" s="23">
        <v>6.9999999999999999E-4</v>
      </c>
      <c r="E47">
        <f t="shared" si="2"/>
        <v>6178.4962121519184</v>
      </c>
      <c r="F47">
        <f t="shared" si="11"/>
        <v>6178.5</v>
      </c>
      <c r="G47">
        <f t="shared" si="4"/>
        <v>-2.2958469344303012E-3</v>
      </c>
      <c r="J47">
        <f>+G47</f>
        <v>-2.2958469344303012E-3</v>
      </c>
      <c r="O47">
        <f t="shared" ca="1" si="13"/>
        <v>-1.4732244291868909E-2</v>
      </c>
      <c r="P47">
        <f t="shared" si="8"/>
        <v>-1.3105975057992672E-3</v>
      </c>
      <c r="Q47" s="1">
        <f t="shared" si="5"/>
        <v>38362.837</v>
      </c>
      <c r="R47">
        <f t="shared" si="9"/>
        <v>9.7071643661777902E-7</v>
      </c>
      <c r="S47" s="3">
        <v>1</v>
      </c>
      <c r="T47">
        <f t="shared" si="10"/>
        <v>9.7071643661777902E-7</v>
      </c>
    </row>
    <row r="48" spans="1:20" x14ac:dyDescent="0.2">
      <c r="A48" s="22" t="s">
        <v>43</v>
      </c>
      <c r="B48" s="24"/>
      <c r="C48" s="23">
        <v>53381.643300000003</v>
      </c>
      <c r="D48" s="23">
        <v>1.1999999999999999E-3</v>
      </c>
      <c r="E48">
        <f t="shared" si="2"/>
        <v>6179.0015672123818</v>
      </c>
      <c r="F48">
        <f t="shared" si="11"/>
        <v>6179</v>
      </c>
      <c r="G48">
        <f t="shared" si="4"/>
        <v>9.4990075012901798E-4</v>
      </c>
      <c r="J48">
        <f>+G48</f>
        <v>9.4990075012901798E-4</v>
      </c>
      <c r="O48">
        <f t="shared" ca="1" si="13"/>
        <v>-1.47276095421656E-2</v>
      </c>
      <c r="P48">
        <f t="shared" si="8"/>
        <v>-1.3087593324256769E-3</v>
      </c>
      <c r="Q48" s="1">
        <f t="shared" si="5"/>
        <v>38363.143300000003</v>
      </c>
      <c r="R48">
        <f t="shared" si="9"/>
        <v>5.1015453685259808E-6</v>
      </c>
      <c r="S48" s="3">
        <v>0.8</v>
      </c>
      <c r="T48">
        <f t="shared" si="10"/>
        <v>4.0812362948207848E-6</v>
      </c>
    </row>
    <row r="49" spans="1:20" x14ac:dyDescent="0.2">
      <c r="A49" s="38" t="s">
        <v>47</v>
      </c>
      <c r="B49" s="39" t="s">
        <v>48</v>
      </c>
      <c r="C49" s="38">
        <v>54171.407899999998</v>
      </c>
      <c r="D49" s="38">
        <v>2.0000000000000001E-4</v>
      </c>
      <c r="E49">
        <f t="shared" si="2"/>
        <v>7482.0101770059637</v>
      </c>
      <c r="F49">
        <f t="shared" si="11"/>
        <v>7482</v>
      </c>
      <c r="G49">
        <f t="shared" si="4"/>
        <v>6.1683698659180664E-3</v>
      </c>
      <c r="J49">
        <f>+G49</f>
        <v>6.1683698659180664E-3</v>
      </c>
      <c r="O49">
        <f t="shared" ca="1" si="13"/>
        <v>-2.6494518153527824E-3</v>
      </c>
      <c r="P49">
        <f t="shared" si="8"/>
        <v>4.4702275229833791E-3</v>
      </c>
      <c r="Q49" s="1">
        <f t="shared" si="5"/>
        <v>39152.907899999998</v>
      </c>
      <c r="R49">
        <f t="shared" si="9"/>
        <v>2.8836874168677091E-6</v>
      </c>
      <c r="S49" s="3">
        <v>1</v>
      </c>
      <c r="T49">
        <f t="shared" si="10"/>
        <v>2.8836874168677091E-6</v>
      </c>
    </row>
    <row r="50" spans="1:20" x14ac:dyDescent="0.2">
      <c r="A50" s="115" t="s">
        <v>282</v>
      </c>
      <c r="B50" s="116" t="s">
        <v>37</v>
      </c>
      <c r="C50" s="115">
        <v>54375.362800000003</v>
      </c>
      <c r="D50" s="115" t="s">
        <v>168</v>
      </c>
      <c r="E50" s="96">
        <f t="shared" si="2"/>
        <v>7818.5091676034099</v>
      </c>
      <c r="F50">
        <f t="shared" si="11"/>
        <v>7818.5</v>
      </c>
      <c r="G50">
        <f t="shared" si="4"/>
        <v>5.5565623915754259E-3</v>
      </c>
      <c r="K50">
        <f>+G50</f>
        <v>5.5565623915754259E-3</v>
      </c>
      <c r="O50">
        <f t="shared" ca="1" si="13"/>
        <v>4.6973473497148588E-4</v>
      </c>
      <c r="P50">
        <f t="shared" si="8"/>
        <v>6.2838025345382832E-3</v>
      </c>
      <c r="Q50" s="1">
        <f t="shared" si="5"/>
        <v>39356.862800000003</v>
      </c>
      <c r="R50">
        <f t="shared" si="9"/>
        <v>5.2887822553663722E-7</v>
      </c>
      <c r="S50" s="3">
        <v>1</v>
      </c>
      <c r="T50">
        <f t="shared" si="10"/>
        <v>5.2887822553663722E-7</v>
      </c>
    </row>
    <row r="51" spans="1:20" x14ac:dyDescent="0.2">
      <c r="A51" s="38" t="s">
        <v>49</v>
      </c>
      <c r="B51" s="39" t="s">
        <v>37</v>
      </c>
      <c r="C51" s="38">
        <v>54839.644</v>
      </c>
      <c r="D51" s="38">
        <v>8.9999999999999998E-4</v>
      </c>
      <c r="E51">
        <f t="shared" si="2"/>
        <v>8584.5126083315663</v>
      </c>
      <c r="F51">
        <f t="shared" si="11"/>
        <v>8584.5</v>
      </c>
      <c r="G51">
        <f t="shared" si="4"/>
        <v>7.6420169934863225E-3</v>
      </c>
      <c r="K51">
        <f>+G51</f>
        <v>7.6420169934863225E-3</v>
      </c>
      <c r="O51">
        <f t="shared" ca="1" si="13"/>
        <v>7.5701712804347315E-3</v>
      </c>
      <c r="P51">
        <f t="shared" si="8"/>
        <v>1.0903787023685649E-2</v>
      </c>
      <c r="Q51" s="1">
        <f t="shared" si="5"/>
        <v>39821.144</v>
      </c>
      <c r="R51">
        <f t="shared" si="9"/>
        <v>1.0639143729906514E-5</v>
      </c>
      <c r="S51" s="3">
        <v>1</v>
      </c>
      <c r="T51">
        <f t="shared" si="10"/>
        <v>1.0639143729906514E-5</v>
      </c>
    </row>
    <row r="52" spans="1:20" x14ac:dyDescent="0.2">
      <c r="A52" s="91" t="s">
        <v>153</v>
      </c>
      <c r="B52" s="92" t="s">
        <v>37</v>
      </c>
      <c r="C52" s="91">
        <v>54841.465400000001</v>
      </c>
      <c r="D52" s="91">
        <v>5.0000000000000001E-4</v>
      </c>
      <c r="E52">
        <f t="shared" si="2"/>
        <v>8587.5176808327633</v>
      </c>
      <c r="F52">
        <f t="shared" si="11"/>
        <v>8587.5</v>
      </c>
      <c r="G52">
        <f t="shared" si="4"/>
        <v>1.0716503107687458E-2</v>
      </c>
      <c r="J52">
        <f>+G52</f>
        <v>1.0716503107687458E-2</v>
      </c>
      <c r="O52">
        <f t="shared" ca="1" si="13"/>
        <v>7.5979797786545622E-3</v>
      </c>
      <c r="P52">
        <f t="shared" si="8"/>
        <v>1.0923223907493479E-2</v>
      </c>
      <c r="Q52" s="1">
        <f t="shared" si="5"/>
        <v>39822.965400000001</v>
      </c>
      <c r="R52">
        <f t="shared" si="9"/>
        <v>4.2733489072440822E-8</v>
      </c>
      <c r="S52" s="3">
        <v>1</v>
      </c>
      <c r="T52">
        <f t="shared" si="10"/>
        <v>4.2733489072440822E-8</v>
      </c>
    </row>
    <row r="53" spans="1:20" x14ac:dyDescent="0.2">
      <c r="A53" s="91" t="s">
        <v>154</v>
      </c>
      <c r="B53" s="92" t="s">
        <v>37</v>
      </c>
      <c r="C53" s="91">
        <v>54925.414799999999</v>
      </c>
      <c r="D53" s="91">
        <v>2.9999999999999997E-4</v>
      </c>
      <c r="E53">
        <f t="shared" ref="E53:E73" si="14">(C53-C$7)/C$8</f>
        <v>8726.0232443728401</v>
      </c>
      <c r="F53">
        <f t="shared" si="11"/>
        <v>8726</v>
      </c>
      <c r="G53">
        <f t="shared" ref="G53:G73" si="15">+C53-(C$7+F53*C$8)</f>
        <v>1.4088612064369954E-2</v>
      </c>
      <c r="J53">
        <f>+G53</f>
        <v>1.4088612064369954E-2</v>
      </c>
      <c r="O53">
        <f t="shared" ca="1" si="13"/>
        <v>8.881805446470048E-3</v>
      </c>
      <c r="P53">
        <f t="shared" si="8"/>
        <v>1.1831968276490204E-2</v>
      </c>
      <c r="Q53" s="1">
        <f t="shared" ref="Q53:Q73" si="16">+C53-15018.5</f>
        <v>39906.914799999999</v>
      </c>
      <c r="R53">
        <f t="shared" si="9"/>
        <v>5.0924411853762668E-6</v>
      </c>
      <c r="S53" s="3">
        <v>1</v>
      </c>
      <c r="T53">
        <f t="shared" si="10"/>
        <v>5.0924411853762668E-6</v>
      </c>
    </row>
    <row r="54" spans="1:20" x14ac:dyDescent="0.2">
      <c r="A54" s="91" t="s">
        <v>154</v>
      </c>
      <c r="B54" s="92" t="s">
        <v>37</v>
      </c>
      <c r="C54" s="91">
        <v>54934.506300000001</v>
      </c>
      <c r="D54" s="91">
        <v>8.0000000000000004E-4</v>
      </c>
      <c r="E54">
        <f t="shared" si="14"/>
        <v>8741.0230338999245</v>
      </c>
      <c r="F54">
        <f t="shared" si="11"/>
        <v>8741</v>
      </c>
      <c r="G54">
        <f t="shared" si="15"/>
        <v>1.3961042641312815E-2</v>
      </c>
      <c r="J54">
        <f>+G54</f>
        <v>1.3961042641312815E-2</v>
      </c>
      <c r="O54">
        <f t="shared" ca="1" si="13"/>
        <v>9.0208479375692013E-3</v>
      </c>
      <c r="P54">
        <f t="shared" ref="P54:P73" si="17">+D$11+D$12*F54+D$13*F54^2</f>
        <v>1.1931728574490874E-2</v>
      </c>
      <c r="Q54" s="1">
        <f t="shared" si="16"/>
        <v>39916.006300000001</v>
      </c>
      <c r="R54">
        <f t="shared" ref="R54:R73" si="18">+(P54-G54)^2</f>
        <v>4.1181155818014059E-6</v>
      </c>
      <c r="S54" s="3">
        <v>1</v>
      </c>
      <c r="T54">
        <f t="shared" ref="T54:T73" si="19">+R54*S54</f>
        <v>4.1181155818014059E-6</v>
      </c>
    </row>
    <row r="55" spans="1:20" x14ac:dyDescent="0.2">
      <c r="A55" s="40" t="s">
        <v>51</v>
      </c>
      <c r="B55" s="39" t="s">
        <v>37</v>
      </c>
      <c r="C55" s="38">
        <v>54935.412349999999</v>
      </c>
      <c r="D55" s="38">
        <v>2.9999999999999997E-4</v>
      </c>
      <c r="E55">
        <f t="shared" si="14"/>
        <v>8742.5178982568486</v>
      </c>
      <c r="F55">
        <f t="shared" si="11"/>
        <v>8742.5</v>
      </c>
      <c r="G55">
        <f t="shared" si="15"/>
        <v>1.0848285695828963E-2</v>
      </c>
      <c r="K55">
        <f>+G55</f>
        <v>1.0848285695828963E-2</v>
      </c>
      <c r="O55">
        <f t="shared" ca="1" si="13"/>
        <v>9.0347521866791097E-3</v>
      </c>
      <c r="P55">
        <f t="shared" si="17"/>
        <v>1.1941719011749542E-2</v>
      </c>
      <c r="Q55" s="1">
        <f t="shared" si="16"/>
        <v>39916.912349999999</v>
      </c>
      <c r="R55">
        <f t="shared" si="18"/>
        <v>1.1955964163650731E-6</v>
      </c>
      <c r="S55" s="3">
        <v>1</v>
      </c>
      <c r="T55">
        <f t="shared" si="19"/>
        <v>1.1955964163650731E-6</v>
      </c>
    </row>
    <row r="56" spans="1:20" x14ac:dyDescent="0.2">
      <c r="A56" s="40" t="s">
        <v>61</v>
      </c>
      <c r="B56" s="39" t="s">
        <v>48</v>
      </c>
      <c r="C56" s="38">
        <v>55173.313739999998</v>
      </c>
      <c r="D56" s="38">
        <v>2.9999999999999997E-4</v>
      </c>
      <c r="E56">
        <f t="shared" si="14"/>
        <v>9135.0241709510938</v>
      </c>
      <c r="F56">
        <f t="shared" si="11"/>
        <v>9135</v>
      </c>
      <c r="G56">
        <f t="shared" si="15"/>
        <v>1.465021902549779E-2</v>
      </c>
      <c r="K56">
        <f>+G56</f>
        <v>1.465021902549779E-2</v>
      </c>
      <c r="O56">
        <f t="shared" ca="1" si="13"/>
        <v>1.2673030703773541E-2</v>
      </c>
      <c r="P56">
        <f t="shared" si="17"/>
        <v>1.4645905303926461E-2</v>
      </c>
      <c r="Q56" s="1">
        <f t="shared" si="16"/>
        <v>40154.813739999998</v>
      </c>
      <c r="R56">
        <f t="shared" si="18"/>
        <v>1.8608193794951809E-11</v>
      </c>
      <c r="S56" s="3">
        <v>1</v>
      </c>
      <c r="T56">
        <f t="shared" si="19"/>
        <v>1.8608193794951809E-11</v>
      </c>
    </row>
    <row r="57" spans="1:20" x14ac:dyDescent="0.2">
      <c r="A57" s="93" t="s">
        <v>59</v>
      </c>
      <c r="B57" s="94" t="s">
        <v>37</v>
      </c>
      <c r="C57" s="95">
        <v>55309.386299999998</v>
      </c>
      <c r="D57" s="95">
        <v>2.0000000000000001E-4</v>
      </c>
      <c r="E57">
        <f t="shared" si="14"/>
        <v>9359.5261519675332</v>
      </c>
      <c r="F57">
        <f t="shared" si="11"/>
        <v>9359.5</v>
      </c>
      <c r="G57">
        <f t="shared" si="15"/>
        <v>1.585092993627768E-2</v>
      </c>
      <c r="K57">
        <f>+G57</f>
        <v>1.585092993627768E-2</v>
      </c>
      <c r="O57">
        <f t="shared" ca="1" si="13"/>
        <v>1.4754033320557483E-2</v>
      </c>
      <c r="P57">
        <f t="shared" si="17"/>
        <v>1.6273264127754837E-2</v>
      </c>
      <c r="Q57" s="1">
        <f t="shared" si="16"/>
        <v>40290.886299999998</v>
      </c>
      <c r="R57">
        <f t="shared" si="18"/>
        <v>1.7836616929066388E-7</v>
      </c>
      <c r="S57" s="3">
        <v>1</v>
      </c>
      <c r="T57">
        <f t="shared" si="19"/>
        <v>1.7836616929066388E-7</v>
      </c>
    </row>
    <row r="58" spans="1:20" x14ac:dyDescent="0.2">
      <c r="A58" s="93" t="s">
        <v>59</v>
      </c>
      <c r="B58" s="94" t="s">
        <v>37</v>
      </c>
      <c r="C58" s="95">
        <v>55320.2955</v>
      </c>
      <c r="D58" s="95">
        <v>1E-4</v>
      </c>
      <c r="E58">
        <f t="shared" si="14"/>
        <v>9377.5249094782666</v>
      </c>
      <c r="F58">
        <f t="shared" si="11"/>
        <v>9377.5</v>
      </c>
      <c r="G58">
        <f t="shared" si="15"/>
        <v>1.509784662630409E-2</v>
      </c>
      <c r="K58">
        <f>+G58</f>
        <v>1.509784662630409E-2</v>
      </c>
      <c r="O58">
        <f t="shared" ca="1" si="13"/>
        <v>1.4920884309876467E-2</v>
      </c>
      <c r="P58">
        <f t="shared" si="17"/>
        <v>1.6406283738024663E-2</v>
      </c>
      <c r="Q58" s="1">
        <f t="shared" si="16"/>
        <v>40301.7955</v>
      </c>
      <c r="R58">
        <f t="shared" si="18"/>
        <v>1.7120076753276748E-6</v>
      </c>
      <c r="S58" s="3">
        <v>1</v>
      </c>
      <c r="T58">
        <f t="shared" si="19"/>
        <v>1.7120076753276748E-6</v>
      </c>
    </row>
    <row r="59" spans="1:20" x14ac:dyDescent="0.2">
      <c r="A59" s="100" t="s">
        <v>161</v>
      </c>
      <c r="B59" s="100"/>
      <c r="C59" s="101">
        <v>55499.406799999997</v>
      </c>
      <c r="D59" s="101">
        <v>6.3E-3</v>
      </c>
      <c r="E59" s="96">
        <f t="shared" si="14"/>
        <v>9673.035199520793</v>
      </c>
      <c r="F59">
        <f t="shared" si="11"/>
        <v>9673</v>
      </c>
      <c r="G59">
        <f t="shared" si="15"/>
        <v>2.1334728910005651E-2</v>
      </c>
      <c r="J59">
        <f>+G59</f>
        <v>2.1334728910005651E-2</v>
      </c>
      <c r="O59">
        <f t="shared" ca="1" si="13"/>
        <v>1.7660021384529712E-2</v>
      </c>
      <c r="P59">
        <f t="shared" si="17"/>
        <v>1.8643949457488068E-2</v>
      </c>
      <c r="Q59" s="1">
        <f t="shared" si="16"/>
        <v>40480.906799999997</v>
      </c>
      <c r="R59">
        <f t="shared" si="18"/>
        <v>7.2402940620908246E-6</v>
      </c>
      <c r="S59" s="3">
        <v>1</v>
      </c>
      <c r="T59">
        <f t="shared" si="19"/>
        <v>7.2402940620908246E-6</v>
      </c>
    </row>
    <row r="60" spans="1:20" x14ac:dyDescent="0.2">
      <c r="A60" s="40" t="s">
        <v>60</v>
      </c>
      <c r="B60" s="39" t="s">
        <v>37</v>
      </c>
      <c r="C60" s="38">
        <v>55500.918599999997</v>
      </c>
      <c r="D60" s="38">
        <v>8.9999999999999998E-4</v>
      </c>
      <c r="E60" s="96">
        <f t="shared" si="14"/>
        <v>9675.5294723918305</v>
      </c>
      <c r="F60">
        <f t="shared" si="11"/>
        <v>9675.5</v>
      </c>
      <c r="G60">
        <f t="shared" si="15"/>
        <v>1.7863467342976946E-2</v>
      </c>
      <c r="K60">
        <f t="shared" ref="K60:K70" si="20">+G60</f>
        <v>1.7863467342976946E-2</v>
      </c>
      <c r="O60">
        <f t="shared" ca="1" si="13"/>
        <v>1.7683195133046239E-2</v>
      </c>
      <c r="P60">
        <f t="shared" si="17"/>
        <v>1.8663314318604622E-2</v>
      </c>
      <c r="Q60" s="1">
        <f t="shared" si="16"/>
        <v>40482.418599999997</v>
      </c>
      <c r="R60">
        <f t="shared" si="18"/>
        <v>6.3975518442073975E-7</v>
      </c>
      <c r="S60" s="3">
        <v>1</v>
      </c>
      <c r="T60">
        <f t="shared" si="19"/>
        <v>6.3975518442073975E-7</v>
      </c>
    </row>
    <row r="61" spans="1:20" x14ac:dyDescent="0.2">
      <c r="A61" s="40" t="s">
        <v>60</v>
      </c>
      <c r="B61" s="39" t="s">
        <v>48</v>
      </c>
      <c r="C61" s="38">
        <v>55513.952299999997</v>
      </c>
      <c r="D61" s="38">
        <v>2.9999999999999997E-4</v>
      </c>
      <c r="E61" s="96">
        <f t="shared" si="14"/>
        <v>9697.0333778814747</v>
      </c>
      <c r="F61">
        <f t="shared" si="11"/>
        <v>9697</v>
      </c>
      <c r="G61">
        <f t="shared" si="15"/>
        <v>2.023061782529112E-2</v>
      </c>
      <c r="K61">
        <f t="shared" si="20"/>
        <v>2.023061782529112E-2</v>
      </c>
      <c r="O61">
        <f t="shared" ca="1" si="13"/>
        <v>1.7882489370288357E-2</v>
      </c>
      <c r="P61">
        <f t="shared" si="17"/>
        <v>1.8830152497889309E-2</v>
      </c>
      <c r="Q61" s="1">
        <f t="shared" si="16"/>
        <v>40495.452299999997</v>
      </c>
      <c r="R61">
        <f t="shared" si="18"/>
        <v>1.9613031332546605E-6</v>
      </c>
      <c r="S61" s="3">
        <v>1</v>
      </c>
      <c r="T61">
        <f t="shared" si="19"/>
        <v>1.9613031332546605E-6</v>
      </c>
    </row>
    <row r="62" spans="1:20" x14ac:dyDescent="0.2">
      <c r="A62" s="115" t="s">
        <v>344</v>
      </c>
      <c r="B62" s="116" t="s">
        <v>48</v>
      </c>
      <c r="C62" s="115">
        <v>55796.400900000001</v>
      </c>
      <c r="D62" s="115" t="s">
        <v>168</v>
      </c>
      <c r="E62" s="96">
        <f t="shared" si="14"/>
        <v>10163.036738407067</v>
      </c>
      <c r="F62">
        <f t="shared" si="11"/>
        <v>10163</v>
      </c>
      <c r="G62">
        <f t="shared" si="15"/>
        <v>2.2267460968578234E-2</v>
      </c>
      <c r="I62">
        <f>+G62</f>
        <v>2.2267460968578234E-2</v>
      </c>
      <c r="O62">
        <f t="shared" ca="1" si="13"/>
        <v>2.2202076093768605E-2</v>
      </c>
      <c r="P62">
        <f t="shared" si="17"/>
        <v>2.2578516041289985E-2</v>
      </c>
      <c r="Q62" s="1">
        <f t="shared" si="16"/>
        <v>40777.900900000001</v>
      </c>
      <c r="R62">
        <f t="shared" si="18"/>
        <v>9.6755258259712615E-8</v>
      </c>
      <c r="S62" s="3">
        <v>1</v>
      </c>
      <c r="T62">
        <f t="shared" si="19"/>
        <v>9.6755258259712615E-8</v>
      </c>
    </row>
    <row r="63" spans="1:20" x14ac:dyDescent="0.2">
      <c r="A63" s="38" t="s">
        <v>156</v>
      </c>
      <c r="B63" s="39" t="s">
        <v>37</v>
      </c>
      <c r="C63" s="38">
        <v>55803.369899999998</v>
      </c>
      <c r="D63" s="38">
        <v>1E-4</v>
      </c>
      <c r="E63" s="96">
        <f t="shared" si="14"/>
        <v>10174.534679694443</v>
      </c>
      <c r="F63">
        <f t="shared" si="11"/>
        <v>10174.5</v>
      </c>
      <c r="G63">
        <f t="shared" si="15"/>
        <v>2.1019657739088871E-2</v>
      </c>
      <c r="K63">
        <f t="shared" si="20"/>
        <v>2.1019657739088871E-2</v>
      </c>
      <c r="O63">
        <f t="shared" ca="1" si="13"/>
        <v>2.2308675336944625E-2</v>
      </c>
      <c r="P63">
        <f t="shared" si="17"/>
        <v>2.2674215139006686E-2</v>
      </c>
      <c r="Q63" s="1">
        <f t="shared" si="16"/>
        <v>40784.869899999998</v>
      </c>
      <c r="R63">
        <f t="shared" si="18"/>
        <v>2.7375601896228006E-6</v>
      </c>
      <c r="S63" s="3">
        <v>1</v>
      </c>
      <c r="T63">
        <f t="shared" si="19"/>
        <v>2.7375601896228006E-6</v>
      </c>
    </row>
    <row r="64" spans="1:20" x14ac:dyDescent="0.2">
      <c r="A64" s="40" t="s">
        <v>157</v>
      </c>
      <c r="B64" s="94" t="s">
        <v>37</v>
      </c>
      <c r="C64" s="95">
        <v>55821.553599999999</v>
      </c>
      <c r="D64" s="95">
        <v>2.9999999999999997E-4</v>
      </c>
      <c r="E64" s="96">
        <f t="shared" si="14"/>
        <v>10204.53541365733</v>
      </c>
      <c r="F64">
        <f t="shared" si="11"/>
        <v>10204.5</v>
      </c>
      <c r="G64">
        <f t="shared" si="15"/>
        <v>2.1464518889843021E-2</v>
      </c>
      <c r="K64">
        <f t="shared" si="20"/>
        <v>2.1464518889843021E-2</v>
      </c>
      <c r="O64">
        <f t="shared" ca="1" si="13"/>
        <v>2.2586760319142932E-2</v>
      </c>
      <c r="P64">
        <f t="shared" si="17"/>
        <v>2.2924589697963668E-2</v>
      </c>
      <c r="Q64" s="1">
        <f t="shared" si="16"/>
        <v>40803.053599999999</v>
      </c>
      <c r="R64">
        <f t="shared" si="18"/>
        <v>2.1318067647260809E-6</v>
      </c>
      <c r="S64" s="3">
        <v>1</v>
      </c>
      <c r="T64">
        <f t="shared" si="19"/>
        <v>2.1318067647260809E-6</v>
      </c>
    </row>
    <row r="65" spans="1:20" x14ac:dyDescent="0.2">
      <c r="A65" s="40" t="s">
        <v>157</v>
      </c>
      <c r="B65" s="94" t="s">
        <v>37</v>
      </c>
      <c r="C65" s="95">
        <v>55829.4329</v>
      </c>
      <c r="D65" s="95">
        <v>4.0000000000000002E-4</v>
      </c>
      <c r="E65" s="96">
        <f t="shared" si="14"/>
        <v>10217.535231247466</v>
      </c>
      <c r="F65">
        <f t="shared" si="11"/>
        <v>10217.5</v>
      </c>
      <c r="G65">
        <f t="shared" si="15"/>
        <v>2.1353958720283117E-2</v>
      </c>
      <c r="K65">
        <f t="shared" si="20"/>
        <v>2.1353958720283117E-2</v>
      </c>
      <c r="O65">
        <f t="shared" ca="1" si="13"/>
        <v>2.270726381142886E-2</v>
      </c>
      <c r="P65">
        <f t="shared" si="17"/>
        <v>2.303341074500085E-2</v>
      </c>
      <c r="Q65" s="1">
        <f t="shared" si="16"/>
        <v>40810.9329</v>
      </c>
      <c r="R65">
        <f t="shared" si="18"/>
        <v>2.8205591033284922E-6</v>
      </c>
      <c r="S65" s="3">
        <v>1</v>
      </c>
      <c r="T65">
        <f t="shared" si="19"/>
        <v>2.8205591033284922E-6</v>
      </c>
    </row>
    <row r="66" spans="1:20" x14ac:dyDescent="0.2">
      <c r="A66" s="40" t="s">
        <v>158</v>
      </c>
      <c r="B66" s="39" t="s">
        <v>48</v>
      </c>
      <c r="C66" s="38">
        <v>55831.5579</v>
      </c>
      <c r="D66" s="38">
        <v>1E-4</v>
      </c>
      <c r="E66" s="96">
        <f t="shared" si="14"/>
        <v>10221.041204161182</v>
      </c>
      <c r="F66">
        <f t="shared" si="11"/>
        <v>10221</v>
      </c>
      <c r="G66">
        <f t="shared" si="15"/>
        <v>2.4974192521767691E-2</v>
      </c>
      <c r="K66">
        <f t="shared" si="20"/>
        <v>2.4974192521767691E-2</v>
      </c>
      <c r="O66">
        <f t="shared" ca="1" si="13"/>
        <v>2.2739707059351993E-2</v>
      </c>
      <c r="P66">
        <f t="shared" si="17"/>
        <v>2.3062742336606566E-2</v>
      </c>
      <c r="Q66" s="1">
        <f t="shared" si="16"/>
        <v>40813.0579</v>
      </c>
      <c r="R66">
        <f t="shared" si="18"/>
        <v>3.6536418103524973E-6</v>
      </c>
      <c r="S66" s="3">
        <v>1</v>
      </c>
      <c r="T66">
        <f t="shared" si="19"/>
        <v>3.6536418103524973E-6</v>
      </c>
    </row>
    <row r="67" spans="1:20" x14ac:dyDescent="0.2">
      <c r="A67" s="91" t="s">
        <v>155</v>
      </c>
      <c r="B67" s="92" t="s">
        <v>48</v>
      </c>
      <c r="C67" s="91">
        <v>55929.749100000001</v>
      </c>
      <c r="D67" s="91">
        <v>5.9999999999999995E-4</v>
      </c>
      <c r="E67" s="96">
        <f t="shared" si="14"/>
        <v>10383.043880662466</v>
      </c>
      <c r="F67">
        <f t="shared" si="11"/>
        <v>10383</v>
      </c>
      <c r="G67">
        <f t="shared" si="15"/>
        <v>2.6596442708978429E-2</v>
      </c>
      <c r="K67">
        <f t="shared" si="20"/>
        <v>2.6596442708978429E-2</v>
      </c>
      <c r="O67">
        <f t="shared" ca="1" si="13"/>
        <v>2.4241365963222808E-2</v>
      </c>
      <c r="P67">
        <f t="shared" si="17"/>
        <v>2.4435983212182745E-2</v>
      </c>
      <c r="Q67" s="1">
        <f t="shared" si="16"/>
        <v>40911.249100000001</v>
      </c>
      <c r="R67">
        <f t="shared" si="18"/>
        <v>4.6675852372946621E-6</v>
      </c>
      <c r="S67" s="3">
        <v>1</v>
      </c>
      <c r="T67">
        <f t="shared" si="19"/>
        <v>4.6675852372946621E-6</v>
      </c>
    </row>
    <row r="68" spans="1:20" x14ac:dyDescent="0.2">
      <c r="A68" s="40" t="s">
        <v>157</v>
      </c>
      <c r="B68" s="94" t="s">
        <v>37</v>
      </c>
      <c r="C68" s="95">
        <v>56008.238899999997</v>
      </c>
      <c r="D68" s="95">
        <v>6.9999999999999999E-4</v>
      </c>
      <c r="E68" s="96">
        <f t="shared" si="14"/>
        <v>10512.541816099139</v>
      </c>
      <c r="F68">
        <f t="shared" si="11"/>
        <v>10512.5</v>
      </c>
      <c r="G68">
        <f t="shared" si="15"/>
        <v>2.5345093323267065E-2</v>
      </c>
      <c r="K68">
        <f t="shared" si="20"/>
        <v>2.5345093323267065E-2</v>
      </c>
      <c r="O68">
        <f t="shared" ca="1" si="13"/>
        <v>2.5441766136378802E-2</v>
      </c>
      <c r="P68">
        <f t="shared" si="17"/>
        <v>2.5555702809110813E-2</v>
      </c>
      <c r="Q68" s="1">
        <f t="shared" si="16"/>
        <v>40989.738899999997</v>
      </c>
      <c r="R68">
        <f t="shared" si="18"/>
        <v>4.435635552736775E-8</v>
      </c>
      <c r="S68" s="3">
        <v>1</v>
      </c>
      <c r="T68">
        <f t="shared" si="19"/>
        <v>4.435635552736775E-8</v>
      </c>
    </row>
    <row r="69" spans="1:20" x14ac:dyDescent="0.2">
      <c r="A69" s="40" t="s">
        <v>157</v>
      </c>
      <c r="B69" s="94" t="s">
        <v>48</v>
      </c>
      <c r="C69" s="95">
        <v>56008.542000000001</v>
      </c>
      <c r="D69" s="95">
        <v>5.9999999999999995E-4</v>
      </c>
      <c r="E69" s="96">
        <f t="shared" si="14"/>
        <v>10513.041891576864</v>
      </c>
      <c r="F69">
        <f t="shared" si="11"/>
        <v>10513</v>
      </c>
      <c r="G69">
        <f t="shared" si="15"/>
        <v>2.539084100862965E-2</v>
      </c>
      <c r="K69">
        <f t="shared" si="20"/>
        <v>2.539084100862965E-2</v>
      </c>
      <c r="O69">
        <f t="shared" ca="1" si="13"/>
        <v>2.5446400886082104E-2</v>
      </c>
      <c r="P69">
        <f t="shared" si="17"/>
        <v>2.5560063888567859E-2</v>
      </c>
      <c r="Q69" s="1">
        <f t="shared" si="16"/>
        <v>40990.042000000001</v>
      </c>
      <c r="R69">
        <f t="shared" si="18"/>
        <v>2.8636383094581574E-8</v>
      </c>
      <c r="S69" s="3">
        <v>1</v>
      </c>
      <c r="T69">
        <f t="shared" si="19"/>
        <v>2.8636383094581574E-8</v>
      </c>
    </row>
    <row r="70" spans="1:20" x14ac:dyDescent="0.2">
      <c r="A70" s="40" t="s">
        <v>159</v>
      </c>
      <c r="B70" s="39" t="s">
        <v>48</v>
      </c>
      <c r="C70" s="38">
        <v>56015.513099999996</v>
      </c>
      <c r="D70" s="38">
        <v>3.7000000000000002E-3</v>
      </c>
      <c r="E70" s="96">
        <f t="shared" si="14"/>
        <v>10524.54329759041</v>
      </c>
      <c r="F70">
        <f t="shared" si="11"/>
        <v>10524.5</v>
      </c>
      <c r="G70">
        <f t="shared" si="15"/>
        <v>2.6243037777021527E-2</v>
      </c>
      <c r="K70">
        <f t="shared" si="20"/>
        <v>2.6243037777021527E-2</v>
      </c>
      <c r="O70">
        <f t="shared" ca="1" si="13"/>
        <v>2.5553000129258124E-2</v>
      </c>
      <c r="P70">
        <f t="shared" si="17"/>
        <v>2.5660449048576138E-2</v>
      </c>
      <c r="Q70" s="1">
        <f t="shared" si="16"/>
        <v>40997.013099999996</v>
      </c>
      <c r="R70">
        <f t="shared" si="18"/>
        <v>3.3940962651161554E-7</v>
      </c>
      <c r="S70" s="3">
        <v>1</v>
      </c>
      <c r="T70">
        <f t="shared" si="19"/>
        <v>3.3940962651161554E-7</v>
      </c>
    </row>
    <row r="71" spans="1:20" x14ac:dyDescent="0.2">
      <c r="A71" s="97" t="s">
        <v>160</v>
      </c>
      <c r="B71" s="98" t="s">
        <v>48</v>
      </c>
      <c r="C71" s="99">
        <v>56156.434600000001</v>
      </c>
      <c r="D71" s="99">
        <v>6.9999999999999999E-4</v>
      </c>
      <c r="E71" s="96">
        <f t="shared" si="14"/>
        <v>10757.045397336376</v>
      </c>
      <c r="F71">
        <f t="shared" si="11"/>
        <v>10757</v>
      </c>
      <c r="G71">
        <f t="shared" si="15"/>
        <v>2.751571166299982E-2</v>
      </c>
      <c r="J71">
        <f>+G71</f>
        <v>2.751571166299982E-2</v>
      </c>
      <c r="O71">
        <f t="shared" ca="1" si="13"/>
        <v>2.7708158741294953E-2</v>
      </c>
      <c r="P71">
        <f t="shared" si="17"/>
        <v>2.7722998751079198E-2</v>
      </c>
      <c r="Q71" s="1">
        <f t="shared" si="16"/>
        <v>41137.934600000001</v>
      </c>
      <c r="R71">
        <f t="shared" si="18"/>
        <v>4.2967936884427636E-8</v>
      </c>
      <c r="S71" s="3">
        <v>1</v>
      </c>
      <c r="T71">
        <f t="shared" si="19"/>
        <v>4.2967936884427636E-8</v>
      </c>
    </row>
    <row r="72" spans="1:20" x14ac:dyDescent="0.2">
      <c r="A72" s="97" t="s">
        <v>160</v>
      </c>
      <c r="B72" s="98" t="s">
        <v>48</v>
      </c>
      <c r="C72" s="99">
        <v>56173.4064</v>
      </c>
      <c r="D72" s="99">
        <v>2.0000000000000001E-4</v>
      </c>
      <c r="E72" s="96">
        <f t="shared" si="14"/>
        <v>10785.046654323198</v>
      </c>
      <c r="F72">
        <f t="shared" si="11"/>
        <v>10785</v>
      </c>
      <c r="G72">
        <f t="shared" si="15"/>
        <v>2.8277582066948526E-2</v>
      </c>
      <c r="J72">
        <f>+G72</f>
        <v>2.8277582066948526E-2</v>
      </c>
      <c r="O72">
        <f t="shared" ca="1" si="13"/>
        <v>2.796770472468002E-2</v>
      </c>
      <c r="P72">
        <f t="shared" si="17"/>
        <v>2.797563781345104E-2</v>
      </c>
      <c r="Q72" s="1">
        <f t="shared" si="16"/>
        <v>41154.9064</v>
      </c>
      <c r="R72">
        <f t="shared" si="18"/>
        <v>9.1170332220153685E-8</v>
      </c>
      <c r="S72" s="3">
        <v>1</v>
      </c>
      <c r="T72">
        <f t="shared" si="19"/>
        <v>9.1170332220153685E-8</v>
      </c>
    </row>
    <row r="73" spans="1:20" x14ac:dyDescent="0.2">
      <c r="A73" s="97" t="s">
        <v>160</v>
      </c>
      <c r="B73" s="98" t="s">
        <v>37</v>
      </c>
      <c r="C73" s="99">
        <v>56194.315499999997</v>
      </c>
      <c r="D73" s="99">
        <v>2.9999999999999997E-4</v>
      </c>
      <c r="E73" s="96">
        <f t="shared" si="14"/>
        <v>10819.543942911507</v>
      </c>
      <c r="F73">
        <f t="shared" si="11"/>
        <v>10819.5</v>
      </c>
      <c r="G73">
        <f t="shared" si="15"/>
        <v>2.6634172383637633E-2</v>
      </c>
      <c r="J73">
        <f>+G73</f>
        <v>2.6634172383637633E-2</v>
      </c>
      <c r="O73">
        <f t="shared" ca="1" si="13"/>
        <v>2.8287502454208066E-2</v>
      </c>
      <c r="P73">
        <f t="shared" si="17"/>
        <v>2.8288180424844434E-2</v>
      </c>
      <c r="Q73" s="1">
        <f t="shared" si="16"/>
        <v>41175.815499999997</v>
      </c>
      <c r="R73">
        <f t="shared" si="18"/>
        <v>2.7357426003767567E-6</v>
      </c>
      <c r="S73" s="3">
        <v>1</v>
      </c>
      <c r="T73">
        <f t="shared" si="19"/>
        <v>2.7357426003767567E-6</v>
      </c>
    </row>
    <row r="74" spans="1:20" x14ac:dyDescent="0.2">
      <c r="A74" s="120" t="s">
        <v>0</v>
      </c>
      <c r="B74" s="121" t="s">
        <v>48</v>
      </c>
      <c r="C74" s="122">
        <v>57474.438000000002</v>
      </c>
      <c r="D74" s="124">
        <v>2E-3</v>
      </c>
      <c r="E74" s="96">
        <f>(C74-C$7)/C$8</f>
        <v>12931.579148199895</v>
      </c>
      <c r="F74">
        <f t="shared" si="11"/>
        <v>12931.5</v>
      </c>
      <c r="G74">
        <f>+C74-(C$7+F74*C$8)</f>
        <v>4.797239708568668E-2</v>
      </c>
      <c r="K74">
        <f>+G74</f>
        <v>4.797239708568668E-2</v>
      </c>
      <c r="O74">
        <f ca="1">+C$11+C$12*$F74</f>
        <v>4.7864685200968371E-2</v>
      </c>
      <c r="P74">
        <f>+D$11+D$12*F74+D$13*F74^2</f>
        <v>5.0060209142339218E-2</v>
      </c>
      <c r="Q74" s="1">
        <f>+C74-15018.5</f>
        <v>42455.938000000002</v>
      </c>
      <c r="R74">
        <f>+(P74-G74)^2</f>
        <v>4.3589591839037011E-6</v>
      </c>
      <c r="S74" s="3">
        <v>1</v>
      </c>
      <c r="T74">
        <f>+R74*S74</f>
        <v>4.3589591839037011E-6</v>
      </c>
    </row>
    <row r="75" spans="1:20" x14ac:dyDescent="0.2">
      <c r="C75" s="23"/>
      <c r="D75" s="23"/>
    </row>
    <row r="76" spans="1:20" x14ac:dyDescent="0.2">
      <c r="C76" s="23"/>
      <c r="D76" s="23"/>
    </row>
    <row r="77" spans="1:20" x14ac:dyDescent="0.2">
      <c r="C77" s="23"/>
      <c r="D77" s="23"/>
    </row>
    <row r="78" spans="1:20" x14ac:dyDescent="0.2">
      <c r="C78" s="23"/>
      <c r="D78" s="23"/>
    </row>
    <row r="79" spans="1:20" x14ac:dyDescent="0.2">
      <c r="C79" s="23"/>
      <c r="D79" s="23"/>
    </row>
    <row r="80" spans="1:20" x14ac:dyDescent="0.2">
      <c r="C80" s="23"/>
      <c r="D80" s="23"/>
    </row>
    <row r="81" spans="3:4" x14ac:dyDescent="0.2">
      <c r="C81" s="23"/>
      <c r="D81" s="23"/>
    </row>
    <row r="82" spans="3:4" x14ac:dyDescent="0.2">
      <c r="C82" s="23"/>
      <c r="D82" s="23"/>
    </row>
    <row r="83" spans="3:4" x14ac:dyDescent="0.2">
      <c r="C83" s="23"/>
      <c r="D83" s="23"/>
    </row>
    <row r="84" spans="3:4" x14ac:dyDescent="0.2">
      <c r="C84" s="23"/>
      <c r="D84" s="23"/>
    </row>
    <row r="85" spans="3:4" x14ac:dyDescent="0.2">
      <c r="C85" s="23"/>
      <c r="D85" s="23"/>
    </row>
    <row r="86" spans="3:4" x14ac:dyDescent="0.2">
      <c r="C86" s="23"/>
      <c r="D86" s="23"/>
    </row>
    <row r="87" spans="3:4" x14ac:dyDescent="0.2">
      <c r="C87" s="23"/>
      <c r="D87" s="23"/>
    </row>
    <row r="88" spans="3:4" x14ac:dyDescent="0.2">
      <c r="C88" s="23"/>
      <c r="D88" s="23"/>
    </row>
    <row r="89" spans="3:4" x14ac:dyDescent="0.2">
      <c r="C89" s="23"/>
      <c r="D89" s="23"/>
    </row>
    <row r="90" spans="3:4" x14ac:dyDescent="0.2">
      <c r="C90" s="23"/>
      <c r="D90" s="23"/>
    </row>
    <row r="91" spans="3:4" x14ac:dyDescent="0.2">
      <c r="C91" s="23"/>
      <c r="D91" s="23"/>
    </row>
    <row r="92" spans="3:4" x14ac:dyDescent="0.2">
      <c r="C92" s="23"/>
      <c r="D92" s="23"/>
    </row>
    <row r="93" spans="3:4" x14ac:dyDescent="0.2">
      <c r="C93" s="23"/>
      <c r="D93" s="23"/>
    </row>
    <row r="94" spans="3:4" x14ac:dyDescent="0.2">
      <c r="C94" s="23"/>
      <c r="D94" s="23"/>
    </row>
    <row r="95" spans="3:4" x14ac:dyDescent="0.2">
      <c r="C95" s="23"/>
      <c r="D95" s="23"/>
    </row>
    <row r="96" spans="3:4" x14ac:dyDescent="0.2">
      <c r="C96" s="23"/>
      <c r="D96" s="23"/>
    </row>
    <row r="97" spans="3:4" x14ac:dyDescent="0.2">
      <c r="C97" s="23"/>
      <c r="D97" s="23"/>
    </row>
    <row r="98" spans="3:4" x14ac:dyDescent="0.2">
      <c r="C98" s="23"/>
      <c r="D98" s="23"/>
    </row>
    <row r="99" spans="3:4" x14ac:dyDescent="0.2">
      <c r="C99" s="23"/>
      <c r="D99" s="23"/>
    </row>
    <row r="100" spans="3:4" x14ac:dyDescent="0.2">
      <c r="C100" s="23"/>
      <c r="D100" s="23"/>
    </row>
    <row r="101" spans="3:4" x14ac:dyDescent="0.2">
      <c r="C101" s="23"/>
      <c r="D101" s="23"/>
    </row>
    <row r="102" spans="3:4" x14ac:dyDescent="0.2">
      <c r="C102" s="23"/>
      <c r="D102" s="23"/>
    </row>
    <row r="103" spans="3:4" x14ac:dyDescent="0.2">
      <c r="C103" s="23"/>
      <c r="D103" s="23"/>
    </row>
    <row r="104" spans="3:4" x14ac:dyDescent="0.2">
      <c r="C104" s="23"/>
      <c r="D104" s="23"/>
    </row>
    <row r="105" spans="3:4" x14ac:dyDescent="0.2">
      <c r="C105" s="23"/>
      <c r="D105" s="23"/>
    </row>
    <row r="106" spans="3:4" x14ac:dyDescent="0.2">
      <c r="C106" s="23"/>
      <c r="D106" s="23"/>
    </row>
    <row r="107" spans="3:4" x14ac:dyDescent="0.2">
      <c r="C107" s="23"/>
      <c r="D107" s="23"/>
    </row>
    <row r="108" spans="3:4" x14ac:dyDescent="0.2">
      <c r="C108" s="23"/>
      <c r="D108" s="23"/>
    </row>
    <row r="109" spans="3:4" x14ac:dyDescent="0.2">
      <c r="C109" s="23"/>
      <c r="D109" s="23"/>
    </row>
    <row r="110" spans="3:4" x14ac:dyDescent="0.2">
      <c r="C110" s="23"/>
      <c r="D110" s="23"/>
    </row>
    <row r="111" spans="3:4" x14ac:dyDescent="0.2">
      <c r="C111" s="23"/>
      <c r="D111" s="23"/>
    </row>
    <row r="112" spans="3:4" x14ac:dyDescent="0.2">
      <c r="C112" s="23"/>
      <c r="D112" s="23"/>
    </row>
    <row r="113" spans="3:4" x14ac:dyDescent="0.2">
      <c r="C113" s="23"/>
      <c r="D113" s="23"/>
    </row>
    <row r="114" spans="3:4" x14ac:dyDescent="0.2">
      <c r="C114" s="23"/>
      <c r="D114" s="23"/>
    </row>
    <row r="115" spans="3:4" x14ac:dyDescent="0.2">
      <c r="C115" s="23"/>
      <c r="D115" s="23"/>
    </row>
    <row r="116" spans="3:4" x14ac:dyDescent="0.2">
      <c r="C116" s="23"/>
      <c r="D116" s="23"/>
    </row>
    <row r="117" spans="3:4" x14ac:dyDescent="0.2">
      <c r="C117" s="23"/>
      <c r="D117" s="23"/>
    </row>
    <row r="118" spans="3:4" x14ac:dyDescent="0.2">
      <c r="C118" s="23"/>
      <c r="D118" s="23"/>
    </row>
    <row r="119" spans="3:4" x14ac:dyDescent="0.2">
      <c r="C119" s="23"/>
      <c r="D119" s="23"/>
    </row>
    <row r="120" spans="3:4" x14ac:dyDescent="0.2">
      <c r="C120" s="23"/>
      <c r="D120" s="23"/>
    </row>
    <row r="121" spans="3:4" x14ac:dyDescent="0.2">
      <c r="C121" s="23"/>
      <c r="D121" s="23"/>
    </row>
    <row r="122" spans="3:4" x14ac:dyDescent="0.2">
      <c r="C122" s="23"/>
      <c r="D122" s="23"/>
    </row>
    <row r="123" spans="3:4" x14ac:dyDescent="0.2">
      <c r="C123" s="23"/>
      <c r="D123" s="23"/>
    </row>
    <row r="124" spans="3:4" x14ac:dyDescent="0.2">
      <c r="C124" s="23"/>
      <c r="D124" s="23"/>
    </row>
    <row r="125" spans="3:4" x14ac:dyDescent="0.2">
      <c r="C125" s="23"/>
      <c r="D125" s="23"/>
    </row>
    <row r="126" spans="3:4" x14ac:dyDescent="0.2">
      <c r="C126" s="23"/>
      <c r="D126" s="23"/>
    </row>
    <row r="127" spans="3:4" x14ac:dyDescent="0.2">
      <c r="C127" s="23"/>
      <c r="D127" s="23"/>
    </row>
    <row r="128" spans="3:4" x14ac:dyDescent="0.2">
      <c r="C128" s="23"/>
      <c r="D128" s="23"/>
    </row>
    <row r="129" spans="3:4" x14ac:dyDescent="0.2">
      <c r="C129" s="23"/>
      <c r="D129" s="23"/>
    </row>
    <row r="130" spans="3:4" x14ac:dyDescent="0.2">
      <c r="C130" s="23"/>
      <c r="D130" s="23"/>
    </row>
    <row r="131" spans="3:4" x14ac:dyDescent="0.2">
      <c r="C131" s="23"/>
      <c r="D131" s="23"/>
    </row>
    <row r="132" spans="3:4" x14ac:dyDescent="0.2">
      <c r="C132" s="23"/>
      <c r="D132" s="23"/>
    </row>
    <row r="133" spans="3:4" x14ac:dyDescent="0.2">
      <c r="C133" s="23"/>
      <c r="D133" s="23"/>
    </row>
    <row r="134" spans="3:4" x14ac:dyDescent="0.2">
      <c r="C134" s="23"/>
      <c r="D134" s="23"/>
    </row>
    <row r="135" spans="3:4" x14ac:dyDescent="0.2">
      <c r="C135" s="23"/>
      <c r="D135" s="23"/>
    </row>
    <row r="136" spans="3:4" x14ac:dyDescent="0.2">
      <c r="C136" s="23"/>
      <c r="D136" s="23"/>
    </row>
    <row r="137" spans="3:4" x14ac:dyDescent="0.2">
      <c r="C137" s="23"/>
      <c r="D137" s="23"/>
    </row>
    <row r="138" spans="3:4" x14ac:dyDescent="0.2">
      <c r="C138" s="23"/>
      <c r="D138" s="23"/>
    </row>
    <row r="139" spans="3:4" x14ac:dyDescent="0.2">
      <c r="C139" s="23"/>
      <c r="D139" s="23"/>
    </row>
    <row r="140" spans="3:4" x14ac:dyDescent="0.2">
      <c r="C140" s="23"/>
      <c r="D140" s="23"/>
    </row>
    <row r="141" spans="3:4" x14ac:dyDescent="0.2">
      <c r="C141" s="23"/>
      <c r="D141" s="23"/>
    </row>
    <row r="142" spans="3:4" x14ac:dyDescent="0.2">
      <c r="C142" s="23"/>
      <c r="D142" s="23"/>
    </row>
    <row r="143" spans="3:4" x14ac:dyDescent="0.2">
      <c r="C143" s="23"/>
      <c r="D143" s="23"/>
    </row>
    <row r="144" spans="3:4" x14ac:dyDescent="0.2">
      <c r="C144" s="23"/>
      <c r="D144" s="23"/>
    </row>
    <row r="145" spans="3:4" x14ac:dyDescent="0.2">
      <c r="C145" s="23"/>
      <c r="D145" s="23"/>
    </row>
    <row r="146" spans="3:4" x14ac:dyDescent="0.2">
      <c r="C146" s="23"/>
      <c r="D146" s="23"/>
    </row>
    <row r="147" spans="3:4" x14ac:dyDescent="0.2">
      <c r="C147" s="23"/>
      <c r="D147" s="23"/>
    </row>
    <row r="148" spans="3:4" x14ac:dyDescent="0.2">
      <c r="C148" s="23"/>
      <c r="D148" s="23"/>
    </row>
    <row r="149" spans="3:4" x14ac:dyDescent="0.2">
      <c r="C149" s="23"/>
      <c r="D149" s="23"/>
    </row>
    <row r="150" spans="3:4" x14ac:dyDescent="0.2">
      <c r="C150" s="23"/>
      <c r="D150" s="23"/>
    </row>
    <row r="151" spans="3:4" x14ac:dyDescent="0.2">
      <c r="C151" s="23"/>
      <c r="D151" s="23"/>
    </row>
    <row r="152" spans="3:4" x14ac:dyDescent="0.2">
      <c r="C152" s="23"/>
      <c r="D152" s="23"/>
    </row>
    <row r="153" spans="3:4" x14ac:dyDescent="0.2">
      <c r="C153" s="23"/>
      <c r="D153" s="23"/>
    </row>
    <row r="154" spans="3:4" x14ac:dyDescent="0.2">
      <c r="C154" s="23"/>
      <c r="D154" s="23"/>
    </row>
    <row r="155" spans="3:4" x14ac:dyDescent="0.2">
      <c r="C155" s="23"/>
      <c r="D155" s="23"/>
    </row>
    <row r="156" spans="3:4" x14ac:dyDescent="0.2">
      <c r="C156" s="23"/>
      <c r="D156" s="23"/>
    </row>
    <row r="157" spans="3:4" x14ac:dyDescent="0.2">
      <c r="C157" s="23"/>
      <c r="D157" s="23"/>
    </row>
    <row r="158" spans="3:4" x14ac:dyDescent="0.2">
      <c r="C158" s="23"/>
      <c r="D158" s="23"/>
    </row>
    <row r="159" spans="3:4" x14ac:dyDescent="0.2">
      <c r="C159" s="23"/>
      <c r="D159" s="23"/>
    </row>
    <row r="160" spans="3:4" x14ac:dyDescent="0.2">
      <c r="C160" s="23"/>
      <c r="D160" s="23"/>
    </row>
    <row r="161" spans="3:4" x14ac:dyDescent="0.2">
      <c r="C161" s="23"/>
      <c r="D161" s="23"/>
    </row>
    <row r="162" spans="3:4" x14ac:dyDescent="0.2">
      <c r="C162" s="23"/>
      <c r="D162" s="23"/>
    </row>
    <row r="163" spans="3:4" x14ac:dyDescent="0.2">
      <c r="C163" s="23"/>
      <c r="D163" s="23"/>
    </row>
    <row r="164" spans="3:4" x14ac:dyDescent="0.2">
      <c r="C164" s="23"/>
      <c r="D164" s="23"/>
    </row>
    <row r="165" spans="3:4" x14ac:dyDescent="0.2">
      <c r="C165" s="23"/>
      <c r="D165" s="23"/>
    </row>
    <row r="166" spans="3:4" x14ac:dyDescent="0.2">
      <c r="C166" s="23"/>
      <c r="D166" s="23"/>
    </row>
    <row r="167" spans="3:4" x14ac:dyDescent="0.2">
      <c r="C167" s="23"/>
      <c r="D167" s="23"/>
    </row>
    <row r="168" spans="3:4" x14ac:dyDescent="0.2">
      <c r="C168" s="23"/>
      <c r="D168" s="23"/>
    </row>
    <row r="169" spans="3:4" x14ac:dyDescent="0.2">
      <c r="C169" s="23"/>
      <c r="D169" s="23"/>
    </row>
    <row r="170" spans="3:4" x14ac:dyDescent="0.2">
      <c r="C170" s="23"/>
      <c r="D170" s="23"/>
    </row>
    <row r="171" spans="3:4" x14ac:dyDescent="0.2">
      <c r="C171" s="23"/>
      <c r="D171" s="23"/>
    </row>
    <row r="172" spans="3:4" x14ac:dyDescent="0.2">
      <c r="C172" s="23"/>
      <c r="D172" s="23"/>
    </row>
    <row r="173" spans="3:4" x14ac:dyDescent="0.2">
      <c r="C173" s="23"/>
      <c r="D173" s="23"/>
    </row>
    <row r="174" spans="3:4" x14ac:dyDescent="0.2">
      <c r="C174" s="23"/>
      <c r="D174" s="23"/>
    </row>
    <row r="175" spans="3:4" x14ac:dyDescent="0.2">
      <c r="C175" s="23"/>
      <c r="D175" s="23"/>
    </row>
    <row r="176" spans="3:4" x14ac:dyDescent="0.2">
      <c r="C176" s="23"/>
      <c r="D176" s="23"/>
    </row>
    <row r="177" spans="3:4" x14ac:dyDescent="0.2">
      <c r="C177" s="23"/>
      <c r="D177" s="23"/>
    </row>
    <row r="178" spans="3:4" x14ac:dyDescent="0.2">
      <c r="C178" s="23"/>
      <c r="D178" s="23"/>
    </row>
    <row r="179" spans="3:4" x14ac:dyDescent="0.2">
      <c r="C179" s="23"/>
      <c r="D179" s="23"/>
    </row>
    <row r="180" spans="3:4" x14ac:dyDescent="0.2">
      <c r="C180" s="23"/>
      <c r="D180" s="23"/>
    </row>
    <row r="181" spans="3:4" x14ac:dyDescent="0.2">
      <c r="C181" s="23"/>
      <c r="D181" s="23"/>
    </row>
    <row r="182" spans="3:4" x14ac:dyDescent="0.2">
      <c r="C182" s="23"/>
      <c r="D182" s="23"/>
    </row>
    <row r="183" spans="3:4" x14ac:dyDescent="0.2">
      <c r="C183" s="23"/>
      <c r="D183" s="23"/>
    </row>
    <row r="184" spans="3:4" x14ac:dyDescent="0.2">
      <c r="C184" s="23"/>
      <c r="D184" s="23"/>
    </row>
    <row r="185" spans="3:4" x14ac:dyDescent="0.2">
      <c r="C185" s="23"/>
      <c r="D185" s="23"/>
    </row>
    <row r="186" spans="3:4" x14ac:dyDescent="0.2">
      <c r="C186" s="23"/>
      <c r="D186" s="23"/>
    </row>
    <row r="187" spans="3:4" x14ac:dyDescent="0.2">
      <c r="C187" s="23"/>
      <c r="D187" s="23"/>
    </row>
    <row r="188" spans="3:4" x14ac:dyDescent="0.2">
      <c r="C188" s="23"/>
      <c r="D188" s="23"/>
    </row>
    <row r="189" spans="3:4" x14ac:dyDescent="0.2">
      <c r="C189" s="23"/>
      <c r="D189" s="23"/>
    </row>
    <row r="190" spans="3:4" x14ac:dyDescent="0.2">
      <c r="C190" s="23"/>
      <c r="D190" s="23"/>
    </row>
    <row r="191" spans="3:4" x14ac:dyDescent="0.2">
      <c r="C191" s="23"/>
      <c r="D191" s="23"/>
    </row>
    <row r="192" spans="3:4" x14ac:dyDescent="0.2">
      <c r="C192" s="23"/>
      <c r="D192" s="23"/>
    </row>
    <row r="193" spans="3:4" x14ac:dyDescent="0.2">
      <c r="C193" s="23"/>
      <c r="D193" s="23"/>
    </row>
    <row r="194" spans="3:4" x14ac:dyDescent="0.2">
      <c r="C194" s="23"/>
      <c r="D194" s="23"/>
    </row>
    <row r="195" spans="3:4" x14ac:dyDescent="0.2">
      <c r="C195" s="23"/>
      <c r="D195" s="23"/>
    </row>
    <row r="196" spans="3:4" x14ac:dyDescent="0.2">
      <c r="C196" s="23"/>
      <c r="D196" s="23"/>
    </row>
    <row r="197" spans="3:4" x14ac:dyDescent="0.2">
      <c r="C197" s="23"/>
      <c r="D197" s="23"/>
    </row>
    <row r="198" spans="3:4" x14ac:dyDescent="0.2">
      <c r="C198" s="23"/>
      <c r="D198" s="23"/>
    </row>
    <row r="199" spans="3:4" x14ac:dyDescent="0.2">
      <c r="C199" s="23"/>
      <c r="D199" s="23"/>
    </row>
    <row r="200" spans="3:4" x14ac:dyDescent="0.2">
      <c r="C200" s="23"/>
      <c r="D200" s="23"/>
    </row>
    <row r="201" spans="3:4" x14ac:dyDescent="0.2">
      <c r="C201" s="23"/>
      <c r="D201" s="23"/>
    </row>
    <row r="202" spans="3:4" x14ac:dyDescent="0.2">
      <c r="C202" s="23"/>
      <c r="D202" s="23"/>
    </row>
    <row r="203" spans="3:4" x14ac:dyDescent="0.2">
      <c r="C203" s="23"/>
      <c r="D203" s="23"/>
    </row>
    <row r="204" spans="3:4" x14ac:dyDescent="0.2">
      <c r="C204" s="23"/>
      <c r="D204" s="23"/>
    </row>
    <row r="205" spans="3:4" x14ac:dyDescent="0.2">
      <c r="C205" s="23"/>
      <c r="D205" s="23"/>
    </row>
    <row r="206" spans="3:4" x14ac:dyDescent="0.2">
      <c r="C206" s="23"/>
      <c r="D206" s="23"/>
    </row>
    <row r="207" spans="3:4" x14ac:dyDescent="0.2">
      <c r="C207" s="23"/>
      <c r="D207" s="23"/>
    </row>
    <row r="208" spans="3:4" x14ac:dyDescent="0.2">
      <c r="C208" s="23"/>
      <c r="D208" s="23"/>
    </row>
    <row r="209" spans="3:4" x14ac:dyDescent="0.2">
      <c r="C209" s="23"/>
      <c r="D209" s="23"/>
    </row>
    <row r="210" spans="3:4" x14ac:dyDescent="0.2">
      <c r="C210" s="23"/>
      <c r="D210" s="23"/>
    </row>
    <row r="211" spans="3:4" x14ac:dyDescent="0.2">
      <c r="C211" s="23"/>
      <c r="D211" s="23"/>
    </row>
    <row r="212" spans="3:4" x14ac:dyDescent="0.2">
      <c r="C212" s="23"/>
      <c r="D212" s="23"/>
    </row>
    <row r="213" spans="3:4" x14ac:dyDescent="0.2">
      <c r="C213" s="23"/>
      <c r="D213" s="23"/>
    </row>
    <row r="214" spans="3:4" x14ac:dyDescent="0.2">
      <c r="C214" s="23"/>
      <c r="D214" s="23"/>
    </row>
    <row r="215" spans="3:4" x14ac:dyDescent="0.2">
      <c r="C215" s="23"/>
      <c r="D215" s="23"/>
    </row>
    <row r="216" spans="3:4" x14ac:dyDescent="0.2">
      <c r="C216" s="23"/>
      <c r="D216" s="23"/>
    </row>
    <row r="217" spans="3:4" x14ac:dyDescent="0.2">
      <c r="C217" s="23"/>
      <c r="D217" s="23"/>
    </row>
    <row r="218" spans="3:4" x14ac:dyDescent="0.2">
      <c r="C218" s="23"/>
      <c r="D218" s="23"/>
    </row>
    <row r="219" spans="3:4" x14ac:dyDescent="0.2">
      <c r="C219" s="23"/>
      <c r="D219" s="23"/>
    </row>
    <row r="220" spans="3:4" x14ac:dyDescent="0.2">
      <c r="C220" s="23"/>
      <c r="D220" s="23"/>
    </row>
    <row r="221" spans="3:4" x14ac:dyDescent="0.2">
      <c r="C221" s="23"/>
      <c r="D221" s="23"/>
    </row>
    <row r="222" spans="3:4" x14ac:dyDescent="0.2">
      <c r="C222" s="23"/>
      <c r="D222" s="23"/>
    </row>
    <row r="223" spans="3:4" x14ac:dyDescent="0.2">
      <c r="C223" s="23"/>
      <c r="D223" s="23"/>
    </row>
    <row r="224" spans="3:4" x14ac:dyDescent="0.2">
      <c r="C224" s="23"/>
      <c r="D224" s="23"/>
    </row>
    <row r="225" spans="3:4" x14ac:dyDescent="0.2">
      <c r="C225" s="23"/>
      <c r="D225" s="23"/>
    </row>
    <row r="226" spans="3:4" x14ac:dyDescent="0.2">
      <c r="C226" s="23"/>
      <c r="D226" s="23"/>
    </row>
    <row r="227" spans="3:4" x14ac:dyDescent="0.2">
      <c r="C227" s="23"/>
      <c r="D227" s="23"/>
    </row>
    <row r="228" spans="3:4" x14ac:dyDescent="0.2">
      <c r="C228" s="23"/>
      <c r="D228" s="23"/>
    </row>
    <row r="229" spans="3:4" x14ac:dyDescent="0.2">
      <c r="C229" s="23"/>
      <c r="D229" s="23"/>
    </row>
    <row r="230" spans="3:4" x14ac:dyDescent="0.2">
      <c r="C230" s="23"/>
      <c r="D230" s="23"/>
    </row>
    <row r="231" spans="3:4" x14ac:dyDescent="0.2">
      <c r="C231" s="23"/>
      <c r="D231" s="23"/>
    </row>
    <row r="232" spans="3:4" x14ac:dyDescent="0.2">
      <c r="C232" s="23"/>
      <c r="D232" s="23"/>
    </row>
    <row r="233" spans="3:4" x14ac:dyDescent="0.2">
      <c r="C233" s="23"/>
      <c r="D233" s="23"/>
    </row>
    <row r="234" spans="3:4" x14ac:dyDescent="0.2">
      <c r="C234" s="23"/>
      <c r="D234" s="23"/>
    </row>
    <row r="235" spans="3:4" x14ac:dyDescent="0.2">
      <c r="C235" s="23"/>
      <c r="D235" s="23"/>
    </row>
    <row r="236" spans="3:4" x14ac:dyDescent="0.2">
      <c r="C236" s="23"/>
      <c r="D236" s="23"/>
    </row>
    <row r="237" spans="3:4" x14ac:dyDescent="0.2">
      <c r="C237" s="23"/>
      <c r="D237" s="23"/>
    </row>
    <row r="238" spans="3:4" x14ac:dyDescent="0.2">
      <c r="C238" s="23"/>
      <c r="D238" s="23"/>
    </row>
    <row r="239" spans="3:4" x14ac:dyDescent="0.2">
      <c r="C239" s="23"/>
      <c r="D239" s="23"/>
    </row>
    <row r="240" spans="3:4" x14ac:dyDescent="0.2">
      <c r="C240" s="23"/>
      <c r="D240" s="23"/>
    </row>
    <row r="241" spans="3:4" x14ac:dyDescent="0.2">
      <c r="C241" s="23"/>
      <c r="D241" s="23"/>
    </row>
    <row r="242" spans="3:4" x14ac:dyDescent="0.2">
      <c r="C242" s="23"/>
      <c r="D242" s="23"/>
    </row>
    <row r="243" spans="3:4" x14ac:dyDescent="0.2">
      <c r="C243" s="23"/>
      <c r="D243" s="23"/>
    </row>
    <row r="244" spans="3:4" x14ac:dyDescent="0.2">
      <c r="C244" s="23"/>
      <c r="D244" s="23"/>
    </row>
    <row r="245" spans="3:4" x14ac:dyDescent="0.2">
      <c r="C245" s="23"/>
      <c r="D245" s="23"/>
    </row>
    <row r="246" spans="3:4" x14ac:dyDescent="0.2">
      <c r="C246" s="23"/>
      <c r="D246" s="23"/>
    </row>
    <row r="247" spans="3:4" x14ac:dyDescent="0.2">
      <c r="C247" s="23"/>
      <c r="D247" s="23"/>
    </row>
    <row r="248" spans="3:4" x14ac:dyDescent="0.2">
      <c r="C248" s="23"/>
      <c r="D248" s="23"/>
    </row>
    <row r="249" spans="3:4" x14ac:dyDescent="0.2">
      <c r="C249" s="23"/>
      <c r="D249" s="23"/>
    </row>
    <row r="250" spans="3:4" x14ac:dyDescent="0.2">
      <c r="C250" s="23"/>
      <c r="D250" s="23"/>
    </row>
    <row r="251" spans="3:4" x14ac:dyDescent="0.2">
      <c r="C251" s="23"/>
      <c r="D251" s="23"/>
    </row>
    <row r="252" spans="3:4" x14ac:dyDescent="0.2">
      <c r="C252" s="23"/>
      <c r="D252" s="23"/>
    </row>
    <row r="253" spans="3:4" x14ac:dyDescent="0.2">
      <c r="C253" s="23"/>
      <c r="D253" s="23"/>
    </row>
    <row r="254" spans="3:4" x14ac:dyDescent="0.2">
      <c r="C254" s="23"/>
      <c r="D254" s="23"/>
    </row>
    <row r="255" spans="3:4" x14ac:dyDescent="0.2">
      <c r="C255" s="23"/>
      <c r="D255" s="23"/>
    </row>
    <row r="256" spans="3:4" x14ac:dyDescent="0.2">
      <c r="C256" s="23"/>
      <c r="D256" s="23"/>
    </row>
    <row r="257" spans="3:4" x14ac:dyDescent="0.2">
      <c r="C257" s="23"/>
      <c r="D257" s="23"/>
    </row>
    <row r="258" spans="3:4" x14ac:dyDescent="0.2">
      <c r="C258" s="23"/>
      <c r="D258" s="23"/>
    </row>
    <row r="259" spans="3:4" x14ac:dyDescent="0.2">
      <c r="C259" s="23"/>
      <c r="D259" s="23"/>
    </row>
    <row r="260" spans="3:4" x14ac:dyDescent="0.2">
      <c r="C260" s="23"/>
      <c r="D260" s="23"/>
    </row>
    <row r="261" spans="3:4" x14ac:dyDescent="0.2">
      <c r="C261" s="23"/>
      <c r="D261" s="23"/>
    </row>
    <row r="262" spans="3:4" x14ac:dyDescent="0.2">
      <c r="C262" s="23"/>
      <c r="D262" s="23"/>
    </row>
    <row r="263" spans="3:4" x14ac:dyDescent="0.2">
      <c r="C263" s="23"/>
      <c r="D263" s="23"/>
    </row>
    <row r="264" spans="3:4" x14ac:dyDescent="0.2">
      <c r="C264" s="23"/>
      <c r="D264" s="23"/>
    </row>
    <row r="265" spans="3:4" x14ac:dyDescent="0.2">
      <c r="C265" s="23"/>
      <c r="D265" s="23"/>
    </row>
    <row r="266" spans="3:4" x14ac:dyDescent="0.2">
      <c r="C266" s="23"/>
      <c r="D266" s="23"/>
    </row>
    <row r="267" spans="3:4" x14ac:dyDescent="0.2">
      <c r="C267" s="23"/>
      <c r="D267" s="23"/>
    </row>
    <row r="268" spans="3:4" x14ac:dyDescent="0.2">
      <c r="C268" s="23"/>
      <c r="D268" s="23"/>
    </row>
    <row r="269" spans="3:4" x14ac:dyDescent="0.2">
      <c r="C269" s="23"/>
      <c r="D269" s="23"/>
    </row>
    <row r="270" spans="3:4" x14ac:dyDescent="0.2">
      <c r="C270" s="23"/>
      <c r="D270" s="23"/>
    </row>
    <row r="271" spans="3:4" x14ac:dyDescent="0.2">
      <c r="C271" s="23"/>
      <c r="D271" s="23"/>
    </row>
    <row r="272" spans="3:4" x14ac:dyDescent="0.2">
      <c r="C272" s="23"/>
      <c r="D272" s="23"/>
    </row>
    <row r="273" spans="3:4" x14ac:dyDescent="0.2">
      <c r="C273" s="23"/>
      <c r="D273" s="23"/>
    </row>
    <row r="274" spans="3:4" x14ac:dyDescent="0.2">
      <c r="C274" s="23"/>
      <c r="D274" s="23"/>
    </row>
    <row r="275" spans="3:4" x14ac:dyDescent="0.2">
      <c r="C275" s="23"/>
      <c r="D275" s="23"/>
    </row>
    <row r="276" spans="3:4" x14ac:dyDescent="0.2">
      <c r="C276" s="23"/>
      <c r="D276" s="23"/>
    </row>
    <row r="277" spans="3:4" x14ac:dyDescent="0.2">
      <c r="C277" s="23"/>
      <c r="D277" s="23"/>
    </row>
    <row r="278" spans="3:4" x14ac:dyDescent="0.2">
      <c r="C278" s="23"/>
      <c r="D278" s="23"/>
    </row>
    <row r="279" spans="3:4" x14ac:dyDescent="0.2">
      <c r="C279" s="23"/>
      <c r="D279" s="23"/>
    </row>
    <row r="280" spans="3:4" x14ac:dyDescent="0.2">
      <c r="C280" s="23"/>
      <c r="D280" s="23"/>
    </row>
    <row r="281" spans="3:4" x14ac:dyDescent="0.2">
      <c r="C281" s="23"/>
      <c r="D281" s="23"/>
    </row>
    <row r="282" spans="3:4" x14ac:dyDescent="0.2">
      <c r="C282" s="23"/>
      <c r="D282" s="23"/>
    </row>
    <row r="283" spans="3:4" x14ac:dyDescent="0.2">
      <c r="C283" s="23"/>
      <c r="D283" s="23"/>
    </row>
    <row r="284" spans="3:4" x14ac:dyDescent="0.2">
      <c r="C284" s="23"/>
      <c r="D284" s="23"/>
    </row>
    <row r="285" spans="3:4" x14ac:dyDescent="0.2">
      <c r="C285" s="23"/>
      <c r="D285" s="23"/>
    </row>
    <row r="286" spans="3:4" x14ac:dyDescent="0.2">
      <c r="C286" s="23"/>
      <c r="D286" s="23"/>
    </row>
    <row r="287" spans="3:4" x14ac:dyDescent="0.2">
      <c r="C287" s="23"/>
      <c r="D287" s="23"/>
    </row>
    <row r="288" spans="3:4" x14ac:dyDescent="0.2">
      <c r="C288" s="23"/>
      <c r="D288" s="23"/>
    </row>
    <row r="289" spans="3:4" x14ac:dyDescent="0.2">
      <c r="C289" s="23"/>
      <c r="D289" s="23"/>
    </row>
    <row r="290" spans="3:4" x14ac:dyDescent="0.2">
      <c r="C290" s="23"/>
      <c r="D290" s="23"/>
    </row>
    <row r="291" spans="3:4" x14ac:dyDescent="0.2">
      <c r="C291" s="23"/>
      <c r="D291" s="23"/>
    </row>
    <row r="292" spans="3:4" x14ac:dyDescent="0.2">
      <c r="C292" s="23"/>
      <c r="D292" s="23"/>
    </row>
    <row r="293" spans="3:4" x14ac:dyDescent="0.2">
      <c r="C293" s="23"/>
      <c r="D293" s="23"/>
    </row>
    <row r="294" spans="3:4" x14ac:dyDescent="0.2">
      <c r="C294" s="23"/>
      <c r="D294" s="23"/>
    </row>
    <row r="295" spans="3:4" x14ac:dyDescent="0.2">
      <c r="C295" s="23"/>
      <c r="D295" s="23"/>
    </row>
    <row r="296" spans="3:4" x14ac:dyDescent="0.2">
      <c r="C296" s="23"/>
      <c r="D296" s="23"/>
    </row>
    <row r="297" spans="3:4" x14ac:dyDescent="0.2">
      <c r="C297" s="23"/>
      <c r="D297" s="23"/>
    </row>
    <row r="298" spans="3:4" x14ac:dyDescent="0.2">
      <c r="C298" s="23"/>
      <c r="D298" s="23"/>
    </row>
    <row r="299" spans="3:4" x14ac:dyDescent="0.2">
      <c r="C299" s="23"/>
      <c r="D299" s="23"/>
    </row>
    <row r="300" spans="3:4" x14ac:dyDescent="0.2">
      <c r="C300" s="23"/>
      <c r="D300" s="23"/>
    </row>
    <row r="301" spans="3:4" x14ac:dyDescent="0.2">
      <c r="C301" s="23"/>
      <c r="D301" s="23"/>
    </row>
    <row r="302" spans="3:4" x14ac:dyDescent="0.2">
      <c r="C302" s="23"/>
      <c r="D302" s="23"/>
    </row>
    <row r="303" spans="3:4" x14ac:dyDescent="0.2">
      <c r="C303" s="23"/>
      <c r="D303" s="23"/>
    </row>
    <row r="304" spans="3:4" x14ac:dyDescent="0.2">
      <c r="C304" s="23"/>
      <c r="D304" s="23"/>
    </row>
    <row r="305" spans="3:4" x14ac:dyDescent="0.2">
      <c r="C305" s="23"/>
      <c r="D305" s="23"/>
    </row>
    <row r="306" spans="3:4" x14ac:dyDescent="0.2">
      <c r="C306" s="23"/>
      <c r="D306" s="23"/>
    </row>
    <row r="307" spans="3:4" x14ac:dyDescent="0.2">
      <c r="C307" s="23"/>
      <c r="D307" s="23"/>
    </row>
    <row r="308" spans="3:4" x14ac:dyDescent="0.2">
      <c r="C308" s="23"/>
      <c r="D308" s="23"/>
    </row>
    <row r="309" spans="3:4" x14ac:dyDescent="0.2">
      <c r="C309" s="23"/>
      <c r="D309" s="23"/>
    </row>
    <row r="310" spans="3:4" x14ac:dyDescent="0.2">
      <c r="C310" s="23"/>
      <c r="D310" s="23"/>
    </row>
    <row r="311" spans="3:4" x14ac:dyDescent="0.2">
      <c r="C311" s="23"/>
      <c r="D311" s="23"/>
    </row>
    <row r="312" spans="3:4" x14ac:dyDescent="0.2">
      <c r="C312" s="23"/>
      <c r="D312" s="23"/>
    </row>
    <row r="313" spans="3:4" x14ac:dyDescent="0.2">
      <c r="C313" s="23"/>
      <c r="D313" s="23"/>
    </row>
    <row r="314" spans="3:4" x14ac:dyDescent="0.2">
      <c r="C314" s="23"/>
      <c r="D314" s="23"/>
    </row>
    <row r="315" spans="3:4" x14ac:dyDescent="0.2">
      <c r="C315" s="23"/>
      <c r="D315" s="23"/>
    </row>
    <row r="316" spans="3:4" x14ac:dyDescent="0.2">
      <c r="C316" s="23"/>
      <c r="D316" s="23"/>
    </row>
    <row r="317" spans="3:4" x14ac:dyDescent="0.2">
      <c r="C317" s="23"/>
      <c r="D317" s="23"/>
    </row>
    <row r="318" spans="3:4" x14ac:dyDescent="0.2">
      <c r="C318" s="23"/>
      <c r="D318" s="23"/>
    </row>
    <row r="319" spans="3:4" x14ac:dyDescent="0.2">
      <c r="C319" s="23"/>
      <c r="D319" s="23"/>
    </row>
    <row r="320" spans="3:4" x14ac:dyDescent="0.2">
      <c r="C320" s="23"/>
      <c r="D320" s="23"/>
    </row>
    <row r="321" spans="3:4" x14ac:dyDescent="0.2">
      <c r="C321" s="23"/>
      <c r="D321" s="23"/>
    </row>
    <row r="322" spans="3:4" x14ac:dyDescent="0.2">
      <c r="C322" s="23"/>
      <c r="D322" s="23"/>
    </row>
    <row r="323" spans="3:4" x14ac:dyDescent="0.2">
      <c r="C323" s="23"/>
      <c r="D323" s="23"/>
    </row>
    <row r="324" spans="3:4" x14ac:dyDescent="0.2">
      <c r="C324" s="23"/>
      <c r="D324" s="23"/>
    </row>
    <row r="325" spans="3:4" x14ac:dyDescent="0.2">
      <c r="C325" s="23"/>
      <c r="D325" s="23"/>
    </row>
    <row r="326" spans="3:4" x14ac:dyDescent="0.2">
      <c r="C326" s="23"/>
      <c r="D326" s="23"/>
    </row>
    <row r="327" spans="3:4" x14ac:dyDescent="0.2">
      <c r="C327" s="23"/>
      <c r="D327" s="23"/>
    </row>
    <row r="328" spans="3:4" x14ac:dyDescent="0.2">
      <c r="C328" s="23"/>
      <c r="D328" s="23"/>
    </row>
    <row r="329" spans="3:4" x14ac:dyDescent="0.2">
      <c r="C329" s="23"/>
      <c r="D329" s="23"/>
    </row>
    <row r="330" spans="3:4" x14ac:dyDescent="0.2">
      <c r="C330" s="23"/>
      <c r="D330" s="23"/>
    </row>
    <row r="331" spans="3:4" x14ac:dyDescent="0.2">
      <c r="C331" s="23"/>
      <c r="D331" s="23"/>
    </row>
    <row r="332" spans="3:4" x14ac:dyDescent="0.2">
      <c r="C332" s="23"/>
      <c r="D332" s="23"/>
    </row>
    <row r="333" spans="3:4" x14ac:dyDescent="0.2">
      <c r="C333" s="23"/>
      <c r="D333" s="23"/>
    </row>
    <row r="334" spans="3:4" x14ac:dyDescent="0.2">
      <c r="C334" s="23"/>
      <c r="D334" s="23"/>
    </row>
    <row r="335" spans="3:4" x14ac:dyDescent="0.2">
      <c r="C335" s="23"/>
      <c r="D335" s="23"/>
    </row>
    <row r="336" spans="3:4" x14ac:dyDescent="0.2">
      <c r="C336" s="23"/>
      <c r="D336" s="23"/>
    </row>
    <row r="337" spans="3:4" x14ac:dyDescent="0.2">
      <c r="C337" s="23"/>
      <c r="D337" s="23"/>
    </row>
    <row r="338" spans="3:4" x14ac:dyDescent="0.2">
      <c r="C338" s="23"/>
      <c r="D338" s="23"/>
    </row>
    <row r="339" spans="3:4" x14ac:dyDescent="0.2">
      <c r="C339" s="23"/>
      <c r="D339" s="23"/>
    </row>
    <row r="340" spans="3:4" x14ac:dyDescent="0.2">
      <c r="C340" s="23"/>
      <c r="D340" s="23"/>
    </row>
    <row r="341" spans="3:4" x14ac:dyDescent="0.2">
      <c r="C341" s="23"/>
      <c r="D341" s="23"/>
    </row>
    <row r="342" spans="3:4" x14ac:dyDescent="0.2">
      <c r="C342" s="23"/>
      <c r="D342" s="23"/>
    </row>
    <row r="343" spans="3:4" x14ac:dyDescent="0.2">
      <c r="C343" s="23"/>
      <c r="D343" s="23"/>
    </row>
    <row r="344" spans="3:4" x14ac:dyDescent="0.2">
      <c r="C344" s="23"/>
      <c r="D344" s="23"/>
    </row>
    <row r="345" spans="3:4" x14ac:dyDescent="0.2">
      <c r="C345" s="23"/>
      <c r="D345" s="23"/>
    </row>
    <row r="346" spans="3:4" x14ac:dyDescent="0.2">
      <c r="C346" s="23"/>
      <c r="D346" s="23"/>
    </row>
    <row r="347" spans="3:4" x14ac:dyDescent="0.2">
      <c r="C347" s="23"/>
      <c r="D347" s="23"/>
    </row>
    <row r="348" spans="3:4" x14ac:dyDescent="0.2">
      <c r="C348" s="23"/>
      <c r="D348" s="23"/>
    </row>
    <row r="349" spans="3:4" x14ac:dyDescent="0.2">
      <c r="C349" s="23"/>
      <c r="D349" s="23"/>
    </row>
    <row r="350" spans="3:4" x14ac:dyDescent="0.2">
      <c r="C350" s="23"/>
      <c r="D350" s="23"/>
    </row>
    <row r="351" spans="3:4" x14ac:dyDescent="0.2">
      <c r="C351" s="23"/>
      <c r="D351" s="23"/>
    </row>
    <row r="352" spans="3:4" x14ac:dyDescent="0.2">
      <c r="C352" s="23"/>
      <c r="D352" s="23"/>
    </row>
    <row r="353" spans="3:4" x14ac:dyDescent="0.2">
      <c r="C353" s="23"/>
      <c r="D353" s="23"/>
    </row>
    <row r="354" spans="3:4" x14ac:dyDescent="0.2">
      <c r="C354" s="23"/>
      <c r="D354" s="23"/>
    </row>
    <row r="355" spans="3:4" x14ac:dyDescent="0.2">
      <c r="C355" s="23"/>
      <c r="D355" s="23"/>
    </row>
    <row r="356" spans="3:4" x14ac:dyDescent="0.2">
      <c r="C356" s="23"/>
      <c r="D356" s="23"/>
    </row>
    <row r="357" spans="3:4" x14ac:dyDescent="0.2">
      <c r="C357" s="23"/>
      <c r="D357" s="23"/>
    </row>
    <row r="358" spans="3:4" x14ac:dyDescent="0.2">
      <c r="C358" s="23"/>
      <c r="D358" s="23"/>
    </row>
    <row r="359" spans="3:4" x14ac:dyDescent="0.2">
      <c r="C359" s="23"/>
      <c r="D359" s="23"/>
    </row>
    <row r="360" spans="3:4" x14ac:dyDescent="0.2">
      <c r="C360" s="23"/>
      <c r="D360" s="23"/>
    </row>
    <row r="361" spans="3:4" x14ac:dyDescent="0.2">
      <c r="C361" s="23"/>
      <c r="D361" s="23"/>
    </row>
    <row r="362" spans="3:4" x14ac:dyDescent="0.2">
      <c r="C362" s="23"/>
      <c r="D362" s="23"/>
    </row>
    <row r="363" spans="3:4" x14ac:dyDescent="0.2">
      <c r="C363" s="23"/>
      <c r="D363" s="23"/>
    </row>
    <row r="364" spans="3:4" x14ac:dyDescent="0.2">
      <c r="C364" s="23"/>
      <c r="D364" s="23"/>
    </row>
    <row r="365" spans="3:4" x14ac:dyDescent="0.2">
      <c r="C365" s="23"/>
      <c r="D365" s="23"/>
    </row>
    <row r="366" spans="3:4" x14ac:dyDescent="0.2">
      <c r="C366" s="23"/>
      <c r="D366" s="23"/>
    </row>
    <row r="367" spans="3:4" x14ac:dyDescent="0.2">
      <c r="C367" s="23"/>
      <c r="D367" s="23"/>
    </row>
    <row r="368" spans="3:4" x14ac:dyDescent="0.2">
      <c r="C368" s="23"/>
      <c r="D368" s="23"/>
    </row>
    <row r="369" spans="3:4" x14ac:dyDescent="0.2">
      <c r="C369" s="23"/>
      <c r="D369" s="23"/>
    </row>
    <row r="370" spans="3:4" x14ac:dyDescent="0.2">
      <c r="C370" s="23"/>
      <c r="D370" s="23"/>
    </row>
    <row r="371" spans="3:4" x14ac:dyDescent="0.2">
      <c r="C371" s="23"/>
      <c r="D371" s="23"/>
    </row>
    <row r="372" spans="3:4" x14ac:dyDescent="0.2">
      <c r="C372" s="23"/>
      <c r="D372" s="23"/>
    </row>
    <row r="373" spans="3:4" x14ac:dyDescent="0.2">
      <c r="C373" s="23"/>
      <c r="D373" s="23"/>
    </row>
    <row r="374" spans="3:4" x14ac:dyDescent="0.2">
      <c r="C374" s="23"/>
      <c r="D374" s="23"/>
    </row>
    <row r="375" spans="3:4" x14ac:dyDescent="0.2">
      <c r="C375" s="23"/>
      <c r="D375" s="23"/>
    </row>
    <row r="376" spans="3:4" x14ac:dyDescent="0.2">
      <c r="C376" s="23"/>
      <c r="D376" s="23"/>
    </row>
    <row r="377" spans="3:4" x14ac:dyDescent="0.2">
      <c r="C377" s="23"/>
      <c r="D377" s="23"/>
    </row>
    <row r="378" spans="3:4" x14ac:dyDescent="0.2">
      <c r="C378" s="23"/>
      <c r="D378" s="23"/>
    </row>
    <row r="379" spans="3:4" x14ac:dyDescent="0.2">
      <c r="C379" s="23"/>
      <c r="D379" s="23"/>
    </row>
    <row r="380" spans="3:4" x14ac:dyDescent="0.2">
      <c r="C380" s="23"/>
      <c r="D380" s="23"/>
    </row>
    <row r="381" spans="3:4" x14ac:dyDescent="0.2">
      <c r="C381" s="23"/>
      <c r="D381" s="23"/>
    </row>
    <row r="382" spans="3:4" x14ac:dyDescent="0.2">
      <c r="C382" s="23"/>
      <c r="D382" s="23"/>
    </row>
    <row r="383" spans="3:4" x14ac:dyDescent="0.2">
      <c r="C383" s="23"/>
      <c r="D383" s="23"/>
    </row>
    <row r="384" spans="3:4" x14ac:dyDescent="0.2">
      <c r="C384" s="23"/>
      <c r="D384" s="23"/>
    </row>
    <row r="385" spans="3:4" x14ac:dyDescent="0.2">
      <c r="C385" s="23"/>
      <c r="D385" s="23"/>
    </row>
    <row r="386" spans="3:4" x14ac:dyDescent="0.2">
      <c r="C386" s="23"/>
      <c r="D386" s="23"/>
    </row>
    <row r="387" spans="3:4" x14ac:dyDescent="0.2">
      <c r="C387" s="23"/>
      <c r="D387" s="23"/>
    </row>
    <row r="388" spans="3:4" x14ac:dyDescent="0.2">
      <c r="C388" s="23"/>
      <c r="D388" s="23"/>
    </row>
    <row r="389" spans="3:4" x14ac:dyDescent="0.2">
      <c r="C389" s="23"/>
      <c r="D389" s="23"/>
    </row>
    <row r="390" spans="3:4" x14ac:dyDescent="0.2">
      <c r="C390" s="23"/>
      <c r="D390" s="23"/>
    </row>
    <row r="391" spans="3:4" x14ac:dyDescent="0.2">
      <c r="C391" s="23"/>
      <c r="D391" s="23"/>
    </row>
    <row r="392" spans="3:4" x14ac:dyDescent="0.2">
      <c r="C392" s="23"/>
      <c r="D392" s="23"/>
    </row>
    <row r="393" spans="3:4" x14ac:dyDescent="0.2">
      <c r="C393" s="23"/>
      <c r="D393" s="23"/>
    </row>
    <row r="394" spans="3:4" x14ac:dyDescent="0.2">
      <c r="C394" s="23"/>
      <c r="D394" s="23"/>
    </row>
    <row r="395" spans="3:4" x14ac:dyDescent="0.2">
      <c r="C395" s="23"/>
      <c r="D395" s="23"/>
    </row>
    <row r="396" spans="3:4" x14ac:dyDescent="0.2">
      <c r="C396" s="23"/>
      <c r="D396" s="23"/>
    </row>
    <row r="397" spans="3:4" x14ac:dyDescent="0.2">
      <c r="C397" s="23"/>
      <c r="D397" s="23"/>
    </row>
    <row r="398" spans="3:4" x14ac:dyDescent="0.2">
      <c r="C398" s="23"/>
      <c r="D398" s="23"/>
    </row>
    <row r="399" spans="3:4" x14ac:dyDescent="0.2">
      <c r="C399" s="23"/>
      <c r="D399" s="23"/>
    </row>
    <row r="400" spans="3:4" x14ac:dyDescent="0.2">
      <c r="C400" s="23"/>
      <c r="D400" s="23"/>
    </row>
    <row r="401" spans="3:4" x14ac:dyDescent="0.2">
      <c r="C401" s="23"/>
      <c r="D401" s="23"/>
    </row>
    <row r="402" spans="3:4" x14ac:dyDescent="0.2">
      <c r="C402" s="23"/>
      <c r="D402" s="23"/>
    </row>
    <row r="403" spans="3:4" x14ac:dyDescent="0.2">
      <c r="C403" s="23"/>
      <c r="D403" s="23"/>
    </row>
    <row r="404" spans="3:4" x14ac:dyDescent="0.2">
      <c r="C404" s="23"/>
      <c r="D404" s="23"/>
    </row>
    <row r="405" spans="3:4" x14ac:dyDescent="0.2">
      <c r="C405" s="23"/>
      <c r="D405" s="23"/>
    </row>
    <row r="406" spans="3:4" x14ac:dyDescent="0.2">
      <c r="C406" s="23"/>
      <c r="D406" s="23"/>
    </row>
    <row r="407" spans="3:4" x14ac:dyDescent="0.2">
      <c r="C407" s="23"/>
      <c r="D407" s="23"/>
    </row>
    <row r="408" spans="3:4" x14ac:dyDescent="0.2">
      <c r="C408" s="23"/>
      <c r="D408" s="23"/>
    </row>
    <row r="409" spans="3:4" x14ac:dyDescent="0.2">
      <c r="C409" s="23"/>
      <c r="D409" s="23"/>
    </row>
    <row r="410" spans="3:4" x14ac:dyDescent="0.2">
      <c r="C410" s="23"/>
      <c r="D410" s="23"/>
    </row>
    <row r="411" spans="3:4" x14ac:dyDescent="0.2">
      <c r="C411" s="23"/>
      <c r="D411" s="23"/>
    </row>
    <row r="412" spans="3:4" x14ac:dyDescent="0.2">
      <c r="C412" s="23"/>
      <c r="D412" s="23"/>
    </row>
    <row r="413" spans="3:4" x14ac:dyDescent="0.2">
      <c r="C413" s="23"/>
      <c r="D413" s="23"/>
    </row>
    <row r="414" spans="3:4" x14ac:dyDescent="0.2">
      <c r="C414" s="23"/>
      <c r="D414" s="23"/>
    </row>
    <row r="415" spans="3:4" x14ac:dyDescent="0.2">
      <c r="C415" s="23"/>
      <c r="D415" s="23"/>
    </row>
    <row r="416" spans="3:4" x14ac:dyDescent="0.2">
      <c r="C416" s="23"/>
      <c r="D416" s="23"/>
    </row>
    <row r="417" spans="3:4" x14ac:dyDescent="0.2">
      <c r="C417" s="23"/>
      <c r="D417" s="23"/>
    </row>
    <row r="418" spans="3:4" x14ac:dyDescent="0.2">
      <c r="C418" s="23"/>
      <c r="D418" s="23"/>
    </row>
    <row r="419" spans="3:4" x14ac:dyDescent="0.2">
      <c r="C419" s="23"/>
      <c r="D419" s="23"/>
    </row>
    <row r="420" spans="3:4" x14ac:dyDescent="0.2">
      <c r="C420" s="23"/>
      <c r="D420" s="23"/>
    </row>
    <row r="421" spans="3:4" x14ac:dyDescent="0.2">
      <c r="C421" s="23"/>
      <c r="D421" s="23"/>
    </row>
    <row r="422" spans="3:4" x14ac:dyDescent="0.2">
      <c r="C422" s="23"/>
      <c r="D422" s="23"/>
    </row>
    <row r="423" spans="3:4" x14ac:dyDescent="0.2">
      <c r="C423" s="23"/>
      <c r="D423" s="23"/>
    </row>
    <row r="424" spans="3:4" x14ac:dyDescent="0.2">
      <c r="C424" s="23"/>
      <c r="D424" s="23"/>
    </row>
    <row r="425" spans="3:4" x14ac:dyDescent="0.2">
      <c r="C425" s="23"/>
      <c r="D425" s="23"/>
    </row>
    <row r="426" spans="3:4" x14ac:dyDescent="0.2">
      <c r="C426" s="23"/>
      <c r="D426" s="23"/>
    </row>
    <row r="427" spans="3:4" x14ac:dyDescent="0.2">
      <c r="C427" s="23"/>
      <c r="D427" s="23"/>
    </row>
    <row r="428" spans="3:4" x14ac:dyDescent="0.2">
      <c r="C428" s="23"/>
      <c r="D428" s="23"/>
    </row>
    <row r="429" spans="3:4" x14ac:dyDescent="0.2">
      <c r="C429" s="23"/>
      <c r="D429" s="23"/>
    </row>
    <row r="430" spans="3:4" x14ac:dyDescent="0.2">
      <c r="C430" s="23"/>
      <c r="D430" s="23"/>
    </row>
    <row r="431" spans="3:4" x14ac:dyDescent="0.2">
      <c r="C431" s="23"/>
      <c r="D431" s="23"/>
    </row>
    <row r="432" spans="3:4" x14ac:dyDescent="0.2">
      <c r="C432" s="23"/>
      <c r="D432" s="23"/>
    </row>
    <row r="433" spans="3:4" x14ac:dyDescent="0.2">
      <c r="C433" s="23"/>
      <c r="D433" s="23"/>
    </row>
    <row r="434" spans="3:4" x14ac:dyDescent="0.2">
      <c r="C434" s="23"/>
      <c r="D434" s="23"/>
    </row>
    <row r="435" spans="3:4" x14ac:dyDescent="0.2">
      <c r="C435" s="23"/>
      <c r="D435" s="23"/>
    </row>
    <row r="436" spans="3:4" x14ac:dyDescent="0.2">
      <c r="C436" s="23"/>
      <c r="D436" s="23"/>
    </row>
    <row r="437" spans="3:4" x14ac:dyDescent="0.2">
      <c r="C437" s="23"/>
      <c r="D437" s="23"/>
    </row>
    <row r="438" spans="3:4" x14ac:dyDescent="0.2">
      <c r="C438" s="23"/>
      <c r="D438" s="23"/>
    </row>
    <row r="439" spans="3:4" x14ac:dyDescent="0.2">
      <c r="C439" s="23"/>
      <c r="D439" s="23"/>
    </row>
    <row r="440" spans="3:4" x14ac:dyDescent="0.2">
      <c r="C440" s="23"/>
      <c r="D440" s="23"/>
    </row>
    <row r="441" spans="3:4" x14ac:dyDescent="0.2">
      <c r="C441" s="23"/>
      <c r="D441" s="23"/>
    </row>
    <row r="442" spans="3:4" x14ac:dyDescent="0.2">
      <c r="C442" s="23"/>
      <c r="D442" s="23"/>
    </row>
    <row r="443" spans="3:4" x14ac:dyDescent="0.2">
      <c r="C443" s="23"/>
      <c r="D443" s="23"/>
    </row>
    <row r="444" spans="3:4" x14ac:dyDescent="0.2">
      <c r="C444" s="23"/>
      <c r="D444" s="23"/>
    </row>
    <row r="445" spans="3:4" x14ac:dyDescent="0.2">
      <c r="C445" s="23"/>
      <c r="D445" s="23"/>
    </row>
    <row r="446" spans="3:4" x14ac:dyDescent="0.2">
      <c r="C446" s="23"/>
      <c r="D446" s="23"/>
    </row>
    <row r="447" spans="3:4" x14ac:dyDescent="0.2">
      <c r="C447" s="23"/>
      <c r="D447" s="23"/>
    </row>
    <row r="448" spans="3:4" x14ac:dyDescent="0.2">
      <c r="C448" s="23"/>
      <c r="D448" s="23"/>
    </row>
    <row r="449" spans="3:4" x14ac:dyDescent="0.2">
      <c r="C449" s="23"/>
      <c r="D449" s="23"/>
    </row>
    <row r="450" spans="3:4" x14ac:dyDescent="0.2">
      <c r="C450" s="23"/>
      <c r="D450" s="23"/>
    </row>
    <row r="451" spans="3:4" x14ac:dyDescent="0.2">
      <c r="C451" s="23"/>
      <c r="D451" s="23"/>
    </row>
    <row r="452" spans="3:4" x14ac:dyDescent="0.2">
      <c r="C452" s="23"/>
      <c r="D452" s="23"/>
    </row>
    <row r="453" spans="3:4" x14ac:dyDescent="0.2">
      <c r="C453" s="23"/>
      <c r="D453" s="23"/>
    </row>
    <row r="454" spans="3:4" x14ac:dyDescent="0.2">
      <c r="C454" s="23"/>
      <c r="D454" s="23"/>
    </row>
    <row r="455" spans="3:4" x14ac:dyDescent="0.2">
      <c r="C455" s="23"/>
      <c r="D455" s="23"/>
    </row>
    <row r="456" spans="3:4" x14ac:dyDescent="0.2">
      <c r="C456" s="23"/>
      <c r="D456" s="23"/>
    </row>
    <row r="457" spans="3:4" x14ac:dyDescent="0.2">
      <c r="C457" s="23"/>
      <c r="D457" s="23"/>
    </row>
    <row r="458" spans="3:4" x14ac:dyDescent="0.2">
      <c r="C458" s="23"/>
      <c r="D458" s="23"/>
    </row>
    <row r="459" spans="3:4" x14ac:dyDescent="0.2">
      <c r="C459" s="23"/>
      <c r="D459" s="23"/>
    </row>
    <row r="460" spans="3:4" x14ac:dyDescent="0.2">
      <c r="C460" s="23"/>
      <c r="D460" s="23"/>
    </row>
    <row r="461" spans="3:4" x14ac:dyDescent="0.2">
      <c r="C461" s="23"/>
      <c r="D461" s="23"/>
    </row>
    <row r="462" spans="3:4" x14ac:dyDescent="0.2">
      <c r="C462" s="23"/>
      <c r="D462" s="23"/>
    </row>
    <row r="463" spans="3:4" x14ac:dyDescent="0.2">
      <c r="C463" s="23"/>
      <c r="D463" s="23"/>
    </row>
    <row r="464" spans="3:4" x14ac:dyDescent="0.2">
      <c r="C464" s="23"/>
      <c r="D464" s="23"/>
    </row>
    <row r="465" spans="3:4" x14ac:dyDescent="0.2">
      <c r="C465" s="23"/>
      <c r="D465" s="23"/>
    </row>
    <row r="466" spans="3:4" x14ac:dyDescent="0.2">
      <c r="C466" s="23"/>
      <c r="D466" s="23"/>
    </row>
    <row r="467" spans="3:4" x14ac:dyDescent="0.2">
      <c r="C467" s="23"/>
      <c r="D467" s="23"/>
    </row>
    <row r="468" spans="3:4" x14ac:dyDescent="0.2">
      <c r="C468" s="23"/>
      <c r="D468" s="23"/>
    </row>
    <row r="469" spans="3:4" x14ac:dyDescent="0.2">
      <c r="C469" s="23"/>
      <c r="D469" s="23"/>
    </row>
    <row r="470" spans="3:4" x14ac:dyDescent="0.2">
      <c r="C470" s="23"/>
      <c r="D470" s="23"/>
    </row>
    <row r="471" spans="3:4" x14ac:dyDescent="0.2">
      <c r="C471" s="23"/>
      <c r="D471" s="23"/>
    </row>
    <row r="472" spans="3:4" x14ac:dyDescent="0.2">
      <c r="C472" s="23"/>
      <c r="D472" s="23"/>
    </row>
    <row r="473" spans="3:4" x14ac:dyDescent="0.2">
      <c r="C473" s="23"/>
      <c r="D473" s="23"/>
    </row>
    <row r="474" spans="3:4" x14ac:dyDescent="0.2">
      <c r="C474" s="23"/>
      <c r="D474" s="23"/>
    </row>
    <row r="475" spans="3:4" x14ac:dyDescent="0.2">
      <c r="C475" s="23"/>
      <c r="D475" s="23"/>
    </row>
    <row r="476" spans="3:4" x14ac:dyDescent="0.2">
      <c r="C476" s="23"/>
      <c r="D476" s="23"/>
    </row>
    <row r="477" spans="3:4" x14ac:dyDescent="0.2">
      <c r="C477" s="23"/>
      <c r="D477" s="23"/>
    </row>
    <row r="478" spans="3:4" x14ac:dyDescent="0.2">
      <c r="C478" s="23"/>
      <c r="D478" s="23"/>
    </row>
    <row r="479" spans="3:4" x14ac:dyDescent="0.2">
      <c r="C479" s="23"/>
      <c r="D479" s="23"/>
    </row>
    <row r="480" spans="3:4" x14ac:dyDescent="0.2">
      <c r="C480" s="23"/>
      <c r="D480" s="23"/>
    </row>
    <row r="481" spans="3:4" x14ac:dyDescent="0.2">
      <c r="C481" s="23"/>
      <c r="D481" s="23"/>
    </row>
    <row r="482" spans="3:4" x14ac:dyDescent="0.2">
      <c r="C482" s="23"/>
      <c r="D482" s="23"/>
    </row>
    <row r="483" spans="3:4" x14ac:dyDescent="0.2">
      <c r="C483" s="23"/>
      <c r="D483" s="23"/>
    </row>
    <row r="484" spans="3:4" x14ac:dyDescent="0.2">
      <c r="C484" s="23"/>
      <c r="D484" s="23"/>
    </row>
    <row r="485" spans="3:4" x14ac:dyDescent="0.2">
      <c r="C485" s="23"/>
      <c r="D485" s="23"/>
    </row>
    <row r="486" spans="3:4" x14ac:dyDescent="0.2">
      <c r="C486" s="23"/>
      <c r="D486" s="23"/>
    </row>
    <row r="487" spans="3:4" x14ac:dyDescent="0.2">
      <c r="C487" s="23"/>
      <c r="D487" s="23"/>
    </row>
    <row r="488" spans="3:4" x14ac:dyDescent="0.2">
      <c r="C488" s="23"/>
      <c r="D488" s="23"/>
    </row>
    <row r="489" spans="3:4" x14ac:dyDescent="0.2">
      <c r="C489" s="23"/>
      <c r="D489" s="23"/>
    </row>
    <row r="490" spans="3:4" x14ac:dyDescent="0.2">
      <c r="C490" s="23"/>
      <c r="D490" s="23"/>
    </row>
    <row r="491" spans="3:4" x14ac:dyDescent="0.2">
      <c r="C491" s="23"/>
      <c r="D491" s="23"/>
    </row>
    <row r="492" spans="3:4" x14ac:dyDescent="0.2">
      <c r="C492" s="23"/>
      <c r="D492" s="23"/>
    </row>
    <row r="493" spans="3:4" x14ac:dyDescent="0.2">
      <c r="C493" s="23"/>
      <c r="D493" s="23"/>
    </row>
    <row r="494" spans="3:4" x14ac:dyDescent="0.2">
      <c r="C494" s="23"/>
      <c r="D494" s="23"/>
    </row>
    <row r="495" spans="3:4" x14ac:dyDescent="0.2">
      <c r="C495" s="23"/>
      <c r="D495" s="23"/>
    </row>
    <row r="496" spans="3:4" x14ac:dyDescent="0.2">
      <c r="C496" s="23"/>
      <c r="D496" s="23"/>
    </row>
    <row r="497" spans="3:4" x14ac:dyDescent="0.2">
      <c r="C497" s="23"/>
      <c r="D497" s="23"/>
    </row>
    <row r="498" spans="3:4" x14ac:dyDescent="0.2">
      <c r="C498" s="23"/>
      <c r="D498" s="23"/>
    </row>
    <row r="499" spans="3:4" x14ac:dyDescent="0.2">
      <c r="C499" s="23"/>
      <c r="D499" s="23"/>
    </row>
    <row r="500" spans="3:4" x14ac:dyDescent="0.2">
      <c r="C500" s="23"/>
      <c r="D500" s="23"/>
    </row>
    <row r="501" spans="3:4" x14ac:dyDescent="0.2">
      <c r="C501" s="23"/>
      <c r="D501" s="23"/>
    </row>
    <row r="502" spans="3:4" x14ac:dyDescent="0.2">
      <c r="C502" s="23"/>
      <c r="D502" s="23"/>
    </row>
    <row r="503" spans="3:4" x14ac:dyDescent="0.2">
      <c r="C503" s="23"/>
      <c r="D503" s="23"/>
    </row>
    <row r="504" spans="3:4" x14ac:dyDescent="0.2">
      <c r="C504" s="23"/>
      <c r="D504" s="23"/>
    </row>
    <row r="505" spans="3:4" x14ac:dyDescent="0.2">
      <c r="C505" s="23"/>
      <c r="D505" s="23"/>
    </row>
    <row r="506" spans="3:4" x14ac:dyDescent="0.2">
      <c r="C506" s="23"/>
      <c r="D506" s="23"/>
    </row>
    <row r="507" spans="3:4" x14ac:dyDescent="0.2">
      <c r="C507" s="23"/>
      <c r="D507" s="23"/>
    </row>
    <row r="508" spans="3:4" x14ac:dyDescent="0.2">
      <c r="C508" s="23"/>
      <c r="D508" s="23"/>
    </row>
    <row r="509" spans="3:4" x14ac:dyDescent="0.2">
      <c r="C509" s="23"/>
      <c r="D509" s="23"/>
    </row>
    <row r="510" spans="3:4" x14ac:dyDescent="0.2">
      <c r="C510" s="23"/>
      <c r="D510" s="23"/>
    </row>
    <row r="511" spans="3:4" x14ac:dyDescent="0.2">
      <c r="C511" s="23"/>
      <c r="D511" s="23"/>
    </row>
    <row r="512" spans="3:4" x14ac:dyDescent="0.2">
      <c r="C512" s="23"/>
      <c r="D512" s="23"/>
    </row>
    <row r="513" spans="3:4" x14ac:dyDescent="0.2">
      <c r="C513" s="23"/>
      <c r="D513" s="23"/>
    </row>
    <row r="514" spans="3:4" x14ac:dyDescent="0.2">
      <c r="C514" s="23"/>
      <c r="D514" s="23"/>
    </row>
    <row r="515" spans="3:4" x14ac:dyDescent="0.2">
      <c r="C515" s="23"/>
      <c r="D515" s="23"/>
    </row>
    <row r="516" spans="3:4" x14ac:dyDescent="0.2">
      <c r="C516" s="23"/>
      <c r="D516" s="23"/>
    </row>
    <row r="517" spans="3:4" x14ac:dyDescent="0.2">
      <c r="C517" s="23"/>
      <c r="D517" s="23"/>
    </row>
    <row r="518" spans="3:4" x14ac:dyDescent="0.2">
      <c r="C518" s="23"/>
      <c r="D518" s="23"/>
    </row>
    <row r="519" spans="3:4" x14ac:dyDescent="0.2">
      <c r="C519" s="23"/>
      <c r="D519" s="23"/>
    </row>
    <row r="520" spans="3:4" x14ac:dyDescent="0.2">
      <c r="C520" s="23"/>
      <c r="D520" s="23"/>
    </row>
    <row r="521" spans="3:4" x14ac:dyDescent="0.2">
      <c r="C521" s="23"/>
      <c r="D521" s="23"/>
    </row>
    <row r="522" spans="3:4" x14ac:dyDescent="0.2">
      <c r="C522" s="23"/>
      <c r="D522" s="23"/>
    </row>
    <row r="523" spans="3:4" x14ac:dyDescent="0.2">
      <c r="C523" s="23"/>
      <c r="D523" s="23"/>
    </row>
    <row r="524" spans="3:4" x14ac:dyDescent="0.2">
      <c r="C524" s="23"/>
      <c r="D524" s="23"/>
    </row>
    <row r="525" spans="3:4" x14ac:dyDescent="0.2">
      <c r="C525" s="23"/>
      <c r="D525" s="23"/>
    </row>
    <row r="526" spans="3:4" x14ac:dyDescent="0.2">
      <c r="C526" s="23"/>
      <c r="D526" s="23"/>
    </row>
    <row r="527" spans="3:4" x14ac:dyDescent="0.2">
      <c r="C527" s="23"/>
      <c r="D527" s="23"/>
    </row>
    <row r="528" spans="3:4" x14ac:dyDescent="0.2">
      <c r="C528" s="23"/>
      <c r="D528" s="23"/>
    </row>
    <row r="529" spans="3:4" x14ac:dyDescent="0.2">
      <c r="C529" s="23"/>
      <c r="D529" s="23"/>
    </row>
    <row r="530" spans="3:4" x14ac:dyDescent="0.2">
      <c r="C530" s="23"/>
      <c r="D530" s="23"/>
    </row>
    <row r="531" spans="3:4" x14ac:dyDescent="0.2">
      <c r="C531" s="23"/>
      <c r="D531" s="23"/>
    </row>
    <row r="532" spans="3:4" x14ac:dyDescent="0.2">
      <c r="C532" s="23"/>
      <c r="D532" s="23"/>
    </row>
    <row r="533" spans="3:4" x14ac:dyDescent="0.2">
      <c r="C533" s="23"/>
      <c r="D533" s="23"/>
    </row>
    <row r="534" spans="3:4" x14ac:dyDescent="0.2">
      <c r="C534" s="23"/>
      <c r="D534" s="23"/>
    </row>
    <row r="535" spans="3:4" x14ac:dyDescent="0.2">
      <c r="C535" s="23"/>
      <c r="D535" s="23"/>
    </row>
    <row r="536" spans="3:4" x14ac:dyDescent="0.2">
      <c r="C536" s="23"/>
      <c r="D536" s="23"/>
    </row>
    <row r="537" spans="3:4" x14ac:dyDescent="0.2">
      <c r="C537" s="23"/>
      <c r="D537" s="23"/>
    </row>
    <row r="538" spans="3:4" x14ac:dyDescent="0.2">
      <c r="C538" s="23"/>
      <c r="D538" s="23"/>
    </row>
    <row r="539" spans="3:4" x14ac:dyDescent="0.2">
      <c r="C539" s="23"/>
      <c r="D539" s="23"/>
    </row>
    <row r="540" spans="3:4" x14ac:dyDescent="0.2">
      <c r="C540" s="23"/>
      <c r="D540" s="23"/>
    </row>
    <row r="541" spans="3:4" x14ac:dyDescent="0.2">
      <c r="C541" s="23"/>
      <c r="D541" s="23"/>
    </row>
    <row r="542" spans="3:4" x14ac:dyDescent="0.2">
      <c r="C542" s="23"/>
      <c r="D542" s="23"/>
    </row>
    <row r="543" spans="3:4" x14ac:dyDescent="0.2">
      <c r="C543" s="23"/>
      <c r="D543" s="23"/>
    </row>
    <row r="544" spans="3:4" x14ac:dyDescent="0.2">
      <c r="C544" s="23"/>
      <c r="D544" s="23"/>
    </row>
    <row r="545" spans="3:4" x14ac:dyDescent="0.2">
      <c r="C545" s="23"/>
      <c r="D545" s="23"/>
    </row>
    <row r="546" spans="3:4" x14ac:dyDescent="0.2">
      <c r="C546" s="23"/>
      <c r="D546" s="23"/>
    </row>
    <row r="547" spans="3:4" x14ac:dyDescent="0.2">
      <c r="C547" s="23"/>
      <c r="D547" s="23"/>
    </row>
    <row r="548" spans="3:4" x14ac:dyDescent="0.2">
      <c r="C548" s="23"/>
      <c r="D548" s="23"/>
    </row>
    <row r="549" spans="3:4" x14ac:dyDescent="0.2">
      <c r="C549" s="23"/>
      <c r="D549" s="23"/>
    </row>
    <row r="550" spans="3:4" x14ac:dyDescent="0.2">
      <c r="C550" s="23"/>
      <c r="D550" s="23"/>
    </row>
    <row r="551" spans="3:4" x14ac:dyDescent="0.2">
      <c r="C551" s="23"/>
      <c r="D551" s="23"/>
    </row>
    <row r="552" spans="3:4" x14ac:dyDescent="0.2">
      <c r="C552" s="23"/>
      <c r="D552" s="23"/>
    </row>
    <row r="553" spans="3:4" x14ac:dyDescent="0.2">
      <c r="C553" s="23"/>
      <c r="D553" s="23"/>
    </row>
    <row r="554" spans="3:4" x14ac:dyDescent="0.2">
      <c r="C554" s="23"/>
      <c r="D554" s="23"/>
    </row>
    <row r="555" spans="3:4" x14ac:dyDescent="0.2">
      <c r="C555" s="23"/>
      <c r="D555" s="23"/>
    </row>
    <row r="556" spans="3:4" x14ac:dyDescent="0.2">
      <c r="C556" s="23"/>
      <c r="D556" s="23"/>
    </row>
    <row r="557" spans="3:4" x14ac:dyDescent="0.2">
      <c r="C557" s="23"/>
      <c r="D557" s="23"/>
    </row>
    <row r="558" spans="3:4" x14ac:dyDescent="0.2">
      <c r="C558" s="23"/>
      <c r="D558" s="23"/>
    </row>
    <row r="559" spans="3:4" x14ac:dyDescent="0.2">
      <c r="C559" s="23"/>
      <c r="D559" s="23"/>
    </row>
    <row r="560" spans="3:4" x14ac:dyDescent="0.2">
      <c r="C560" s="23"/>
      <c r="D560" s="23"/>
    </row>
    <row r="561" spans="3:4" x14ac:dyDescent="0.2">
      <c r="C561" s="23"/>
      <c r="D561" s="23"/>
    </row>
    <row r="562" spans="3:4" x14ac:dyDescent="0.2">
      <c r="C562" s="23"/>
      <c r="D562" s="23"/>
    </row>
    <row r="563" spans="3:4" x14ac:dyDescent="0.2">
      <c r="C563" s="23"/>
      <c r="D563" s="23"/>
    </row>
    <row r="564" spans="3:4" x14ac:dyDescent="0.2">
      <c r="C564" s="23"/>
      <c r="D564" s="23"/>
    </row>
    <row r="565" spans="3:4" x14ac:dyDescent="0.2">
      <c r="C565" s="23"/>
      <c r="D565" s="23"/>
    </row>
    <row r="566" spans="3:4" x14ac:dyDescent="0.2">
      <c r="C566" s="23"/>
      <c r="D566" s="23"/>
    </row>
    <row r="567" spans="3:4" x14ac:dyDescent="0.2">
      <c r="C567" s="23"/>
      <c r="D567" s="23"/>
    </row>
    <row r="568" spans="3:4" x14ac:dyDescent="0.2">
      <c r="C568" s="23"/>
      <c r="D568" s="23"/>
    </row>
    <row r="569" spans="3:4" x14ac:dyDescent="0.2">
      <c r="C569" s="23"/>
      <c r="D569" s="23"/>
    </row>
    <row r="570" spans="3:4" x14ac:dyDescent="0.2">
      <c r="C570" s="23"/>
      <c r="D570" s="23"/>
    </row>
    <row r="571" spans="3:4" x14ac:dyDescent="0.2">
      <c r="C571" s="23"/>
      <c r="D571" s="23"/>
    </row>
    <row r="572" spans="3:4" x14ac:dyDescent="0.2">
      <c r="C572" s="23"/>
      <c r="D572" s="23"/>
    </row>
    <row r="573" spans="3:4" x14ac:dyDescent="0.2">
      <c r="C573" s="23"/>
      <c r="D573" s="23"/>
    </row>
    <row r="574" spans="3:4" x14ac:dyDescent="0.2">
      <c r="C574" s="23"/>
      <c r="D574" s="23"/>
    </row>
    <row r="575" spans="3:4" x14ac:dyDescent="0.2">
      <c r="C575" s="23"/>
      <c r="D575" s="23"/>
    </row>
    <row r="576" spans="3:4" x14ac:dyDescent="0.2">
      <c r="C576" s="23"/>
      <c r="D576" s="23"/>
    </row>
    <row r="577" spans="3:4" x14ac:dyDescent="0.2">
      <c r="C577" s="23"/>
      <c r="D577" s="23"/>
    </row>
    <row r="578" spans="3:4" x14ac:dyDescent="0.2">
      <c r="C578" s="23"/>
      <c r="D578" s="23"/>
    </row>
    <row r="579" spans="3:4" x14ac:dyDescent="0.2">
      <c r="C579" s="23"/>
      <c r="D579" s="23"/>
    </row>
    <row r="580" spans="3:4" x14ac:dyDescent="0.2">
      <c r="C580" s="23"/>
      <c r="D580" s="23"/>
    </row>
    <row r="581" spans="3:4" x14ac:dyDescent="0.2">
      <c r="C581" s="23"/>
      <c r="D581" s="23"/>
    </row>
    <row r="582" spans="3:4" x14ac:dyDescent="0.2">
      <c r="C582" s="23"/>
      <c r="D582" s="23"/>
    </row>
    <row r="583" spans="3:4" x14ac:dyDescent="0.2">
      <c r="C583" s="23"/>
      <c r="D583" s="23"/>
    </row>
    <row r="584" spans="3:4" x14ac:dyDescent="0.2">
      <c r="C584" s="23"/>
      <c r="D584" s="23"/>
    </row>
    <row r="585" spans="3:4" x14ac:dyDescent="0.2">
      <c r="C585" s="23"/>
      <c r="D585" s="23"/>
    </row>
    <row r="586" spans="3:4" x14ac:dyDescent="0.2">
      <c r="C586" s="23"/>
      <c r="D586" s="23"/>
    </row>
    <row r="587" spans="3:4" x14ac:dyDescent="0.2">
      <c r="C587" s="23"/>
      <c r="D587" s="23"/>
    </row>
    <row r="588" spans="3:4" x14ac:dyDescent="0.2">
      <c r="C588" s="23"/>
      <c r="D588" s="23"/>
    </row>
    <row r="589" spans="3:4" x14ac:dyDescent="0.2">
      <c r="C589" s="23"/>
      <c r="D589" s="23"/>
    </row>
    <row r="590" spans="3:4" x14ac:dyDescent="0.2">
      <c r="C590" s="23"/>
      <c r="D590" s="23"/>
    </row>
    <row r="591" spans="3:4" x14ac:dyDescent="0.2">
      <c r="C591" s="23"/>
      <c r="D591" s="23"/>
    </row>
    <row r="592" spans="3:4" x14ac:dyDescent="0.2">
      <c r="C592" s="23"/>
      <c r="D592" s="23"/>
    </row>
    <row r="593" spans="3:4" x14ac:dyDescent="0.2">
      <c r="C593" s="23"/>
      <c r="D593" s="23"/>
    </row>
    <row r="594" spans="3:4" x14ac:dyDescent="0.2">
      <c r="C594" s="23"/>
      <c r="D594" s="23"/>
    </row>
    <row r="595" spans="3:4" x14ac:dyDescent="0.2">
      <c r="C595" s="23"/>
      <c r="D595" s="23"/>
    </row>
    <row r="596" spans="3:4" x14ac:dyDescent="0.2">
      <c r="C596" s="23"/>
      <c r="D596" s="23"/>
    </row>
    <row r="597" spans="3:4" x14ac:dyDescent="0.2">
      <c r="C597" s="23"/>
      <c r="D597" s="23"/>
    </row>
    <row r="598" spans="3:4" x14ac:dyDescent="0.2">
      <c r="C598" s="23"/>
      <c r="D598" s="23"/>
    </row>
    <row r="599" spans="3:4" x14ac:dyDescent="0.2">
      <c r="C599" s="23"/>
      <c r="D599" s="23"/>
    </row>
    <row r="600" spans="3:4" x14ac:dyDescent="0.2">
      <c r="C600" s="23"/>
      <c r="D600" s="23"/>
    </row>
    <row r="601" spans="3:4" x14ac:dyDescent="0.2">
      <c r="C601" s="23"/>
      <c r="D601" s="23"/>
    </row>
    <row r="602" spans="3:4" x14ac:dyDescent="0.2">
      <c r="C602" s="23"/>
      <c r="D602" s="23"/>
    </row>
    <row r="603" spans="3:4" x14ac:dyDescent="0.2">
      <c r="C603" s="23"/>
      <c r="D603" s="23"/>
    </row>
    <row r="604" spans="3:4" x14ac:dyDescent="0.2">
      <c r="C604" s="23"/>
      <c r="D604" s="23"/>
    </row>
    <row r="605" spans="3:4" x14ac:dyDescent="0.2">
      <c r="C605" s="23"/>
      <c r="D605" s="23"/>
    </row>
    <row r="606" spans="3:4" x14ac:dyDescent="0.2">
      <c r="C606" s="23"/>
      <c r="D606" s="23"/>
    </row>
    <row r="607" spans="3:4" x14ac:dyDescent="0.2">
      <c r="C607" s="23"/>
      <c r="D607" s="23"/>
    </row>
    <row r="608" spans="3:4" x14ac:dyDescent="0.2">
      <c r="C608" s="23"/>
      <c r="D608" s="23"/>
    </row>
    <row r="609" spans="3:4" x14ac:dyDescent="0.2">
      <c r="C609" s="23"/>
      <c r="D609" s="23"/>
    </row>
    <row r="610" spans="3:4" x14ac:dyDescent="0.2">
      <c r="C610" s="23"/>
      <c r="D610" s="23"/>
    </row>
    <row r="611" spans="3:4" x14ac:dyDescent="0.2">
      <c r="C611" s="23"/>
      <c r="D611" s="23"/>
    </row>
    <row r="612" spans="3:4" x14ac:dyDescent="0.2">
      <c r="C612" s="23"/>
      <c r="D612" s="23"/>
    </row>
    <row r="613" spans="3:4" x14ac:dyDescent="0.2">
      <c r="C613" s="23"/>
      <c r="D613" s="23"/>
    </row>
    <row r="614" spans="3:4" x14ac:dyDescent="0.2">
      <c r="C614" s="23"/>
      <c r="D614" s="23"/>
    </row>
    <row r="615" spans="3:4" x14ac:dyDescent="0.2">
      <c r="C615" s="23"/>
      <c r="D615" s="23"/>
    </row>
    <row r="616" spans="3:4" x14ac:dyDescent="0.2">
      <c r="C616" s="23"/>
      <c r="D616" s="23"/>
    </row>
    <row r="617" spans="3:4" x14ac:dyDescent="0.2">
      <c r="C617" s="23"/>
      <c r="D617" s="23"/>
    </row>
    <row r="618" spans="3:4" x14ac:dyDescent="0.2">
      <c r="C618" s="23"/>
      <c r="D618" s="23"/>
    </row>
    <row r="619" spans="3:4" x14ac:dyDescent="0.2">
      <c r="C619" s="23"/>
      <c r="D619" s="23"/>
    </row>
    <row r="620" spans="3:4" x14ac:dyDescent="0.2">
      <c r="C620" s="23"/>
      <c r="D620" s="23"/>
    </row>
    <row r="621" spans="3:4" x14ac:dyDescent="0.2">
      <c r="C621" s="23"/>
      <c r="D621" s="23"/>
    </row>
    <row r="622" spans="3:4" x14ac:dyDescent="0.2">
      <c r="C622" s="23"/>
      <c r="D622" s="23"/>
    </row>
    <row r="623" spans="3:4" x14ac:dyDescent="0.2">
      <c r="C623" s="23"/>
      <c r="D623" s="23"/>
    </row>
    <row r="624" spans="3:4" x14ac:dyDescent="0.2">
      <c r="C624" s="23"/>
      <c r="D624" s="23"/>
    </row>
    <row r="625" spans="3:4" x14ac:dyDescent="0.2">
      <c r="C625" s="23"/>
      <c r="D625" s="23"/>
    </row>
    <row r="626" spans="3:4" x14ac:dyDescent="0.2">
      <c r="C626" s="23"/>
      <c r="D626" s="23"/>
    </row>
    <row r="627" spans="3:4" x14ac:dyDescent="0.2">
      <c r="C627" s="23"/>
      <c r="D627" s="23"/>
    </row>
    <row r="628" spans="3:4" x14ac:dyDescent="0.2">
      <c r="C628" s="23"/>
      <c r="D628" s="23"/>
    </row>
    <row r="629" spans="3:4" x14ac:dyDescent="0.2">
      <c r="C629" s="23"/>
      <c r="D629" s="23"/>
    </row>
    <row r="630" spans="3:4" x14ac:dyDescent="0.2">
      <c r="C630" s="23"/>
      <c r="D630" s="23"/>
    </row>
    <row r="631" spans="3:4" x14ac:dyDescent="0.2">
      <c r="C631" s="23"/>
      <c r="D631" s="23"/>
    </row>
    <row r="632" spans="3:4" x14ac:dyDescent="0.2">
      <c r="C632" s="23"/>
      <c r="D632" s="23"/>
    </row>
    <row r="633" spans="3:4" x14ac:dyDescent="0.2">
      <c r="C633" s="23"/>
      <c r="D633" s="23"/>
    </row>
    <row r="634" spans="3:4" x14ac:dyDescent="0.2">
      <c r="C634" s="23"/>
      <c r="D634" s="23"/>
    </row>
    <row r="635" spans="3:4" x14ac:dyDescent="0.2">
      <c r="C635" s="23"/>
      <c r="D635" s="23"/>
    </row>
    <row r="636" spans="3:4" x14ac:dyDescent="0.2">
      <c r="C636" s="23"/>
      <c r="D636" s="23"/>
    </row>
    <row r="637" spans="3:4" x14ac:dyDescent="0.2">
      <c r="C637" s="23"/>
      <c r="D637" s="23"/>
    </row>
    <row r="638" spans="3:4" x14ac:dyDescent="0.2">
      <c r="C638" s="23"/>
      <c r="D638" s="23"/>
    </row>
    <row r="639" spans="3:4" x14ac:dyDescent="0.2">
      <c r="C639" s="23"/>
      <c r="D639" s="23"/>
    </row>
    <row r="640" spans="3:4" x14ac:dyDescent="0.2">
      <c r="C640" s="23"/>
      <c r="D640" s="23"/>
    </row>
    <row r="641" spans="3:4" x14ac:dyDescent="0.2">
      <c r="C641" s="23"/>
      <c r="D641" s="23"/>
    </row>
    <row r="642" spans="3:4" x14ac:dyDescent="0.2">
      <c r="C642" s="23"/>
      <c r="D642" s="23"/>
    </row>
    <row r="643" spans="3:4" x14ac:dyDescent="0.2">
      <c r="C643" s="23"/>
      <c r="D643" s="23"/>
    </row>
    <row r="644" spans="3:4" x14ac:dyDescent="0.2">
      <c r="C644" s="23"/>
      <c r="D644" s="23"/>
    </row>
    <row r="645" spans="3:4" x14ac:dyDescent="0.2">
      <c r="C645" s="23"/>
      <c r="D645" s="23"/>
    </row>
    <row r="646" spans="3:4" x14ac:dyDescent="0.2">
      <c r="C646" s="23"/>
      <c r="D646" s="23"/>
    </row>
    <row r="647" spans="3:4" x14ac:dyDescent="0.2">
      <c r="C647" s="23"/>
      <c r="D647" s="23"/>
    </row>
    <row r="648" spans="3:4" x14ac:dyDescent="0.2">
      <c r="C648" s="23"/>
      <c r="D648" s="23"/>
    </row>
    <row r="649" spans="3:4" x14ac:dyDescent="0.2">
      <c r="C649" s="23"/>
      <c r="D649" s="23"/>
    </row>
    <row r="650" spans="3:4" x14ac:dyDescent="0.2">
      <c r="C650" s="23"/>
      <c r="D650" s="23"/>
    </row>
    <row r="651" spans="3:4" x14ac:dyDescent="0.2">
      <c r="C651" s="23"/>
      <c r="D651" s="23"/>
    </row>
    <row r="652" spans="3:4" x14ac:dyDescent="0.2">
      <c r="C652" s="23"/>
      <c r="D652" s="23"/>
    </row>
    <row r="653" spans="3:4" x14ac:dyDescent="0.2">
      <c r="C653" s="23"/>
      <c r="D653" s="23"/>
    </row>
    <row r="654" spans="3:4" x14ac:dyDescent="0.2">
      <c r="C654" s="23"/>
      <c r="D654" s="23"/>
    </row>
    <row r="655" spans="3:4" x14ac:dyDescent="0.2">
      <c r="C655" s="23"/>
      <c r="D655" s="23"/>
    </row>
    <row r="656" spans="3:4" x14ac:dyDescent="0.2">
      <c r="C656" s="23"/>
      <c r="D656" s="23"/>
    </row>
    <row r="657" spans="3:4" x14ac:dyDescent="0.2">
      <c r="C657" s="23"/>
      <c r="D657" s="23"/>
    </row>
    <row r="658" spans="3:4" x14ac:dyDescent="0.2">
      <c r="C658" s="23"/>
      <c r="D658" s="23"/>
    </row>
    <row r="659" spans="3:4" x14ac:dyDescent="0.2">
      <c r="C659" s="23"/>
      <c r="D659" s="23"/>
    </row>
    <row r="660" spans="3:4" x14ac:dyDescent="0.2">
      <c r="C660" s="23"/>
      <c r="D660" s="23"/>
    </row>
    <row r="661" spans="3:4" x14ac:dyDescent="0.2">
      <c r="C661" s="23"/>
      <c r="D661" s="23"/>
    </row>
    <row r="662" spans="3:4" x14ac:dyDescent="0.2">
      <c r="C662" s="23"/>
      <c r="D662" s="23"/>
    </row>
    <row r="663" spans="3:4" x14ac:dyDescent="0.2">
      <c r="C663" s="23"/>
      <c r="D663" s="23"/>
    </row>
    <row r="664" spans="3:4" x14ac:dyDescent="0.2">
      <c r="C664" s="23"/>
      <c r="D664" s="23"/>
    </row>
    <row r="665" spans="3:4" x14ac:dyDescent="0.2">
      <c r="C665" s="23"/>
      <c r="D665" s="23"/>
    </row>
    <row r="666" spans="3:4" x14ac:dyDescent="0.2">
      <c r="C666" s="23"/>
      <c r="D666" s="23"/>
    </row>
    <row r="667" spans="3:4" x14ac:dyDescent="0.2">
      <c r="C667" s="23"/>
      <c r="D667" s="23"/>
    </row>
    <row r="668" spans="3:4" x14ac:dyDescent="0.2">
      <c r="C668" s="23"/>
      <c r="D668" s="23"/>
    </row>
    <row r="669" spans="3:4" x14ac:dyDescent="0.2">
      <c r="C669" s="23"/>
      <c r="D669" s="23"/>
    </row>
    <row r="670" spans="3:4" x14ac:dyDescent="0.2">
      <c r="C670" s="23"/>
      <c r="D670" s="23"/>
    </row>
    <row r="671" spans="3:4" x14ac:dyDescent="0.2">
      <c r="C671" s="23"/>
      <c r="D671" s="23"/>
    </row>
    <row r="672" spans="3:4" x14ac:dyDescent="0.2">
      <c r="C672" s="23"/>
      <c r="D672" s="23"/>
    </row>
    <row r="673" spans="3:4" x14ac:dyDescent="0.2">
      <c r="C673" s="23"/>
      <c r="D673" s="23"/>
    </row>
    <row r="674" spans="3:4" x14ac:dyDescent="0.2">
      <c r="C674" s="23"/>
      <c r="D674" s="23"/>
    </row>
    <row r="675" spans="3:4" x14ac:dyDescent="0.2">
      <c r="C675" s="23"/>
      <c r="D675" s="23"/>
    </row>
    <row r="676" spans="3:4" x14ac:dyDescent="0.2">
      <c r="C676" s="23"/>
      <c r="D676" s="23"/>
    </row>
    <row r="677" spans="3:4" x14ac:dyDescent="0.2">
      <c r="C677" s="23"/>
      <c r="D677" s="23"/>
    </row>
    <row r="678" spans="3:4" x14ac:dyDescent="0.2">
      <c r="C678" s="23"/>
      <c r="D678" s="23"/>
    </row>
    <row r="679" spans="3:4" x14ac:dyDescent="0.2">
      <c r="C679" s="23"/>
      <c r="D679" s="23"/>
    </row>
    <row r="680" spans="3:4" x14ac:dyDescent="0.2">
      <c r="C680" s="23"/>
      <c r="D680" s="23"/>
    </row>
    <row r="681" spans="3:4" x14ac:dyDescent="0.2">
      <c r="C681" s="23"/>
      <c r="D681" s="23"/>
    </row>
    <row r="682" spans="3:4" x14ac:dyDescent="0.2">
      <c r="C682" s="23"/>
      <c r="D682" s="23"/>
    </row>
    <row r="683" spans="3:4" x14ac:dyDescent="0.2">
      <c r="C683" s="23"/>
      <c r="D683" s="23"/>
    </row>
    <row r="684" spans="3:4" x14ac:dyDescent="0.2">
      <c r="C684" s="23"/>
      <c r="D684" s="23"/>
    </row>
    <row r="685" spans="3:4" x14ac:dyDescent="0.2">
      <c r="C685" s="23"/>
      <c r="D685" s="23"/>
    </row>
    <row r="686" spans="3:4" x14ac:dyDescent="0.2">
      <c r="C686" s="23"/>
      <c r="D686" s="23"/>
    </row>
    <row r="687" spans="3:4" x14ac:dyDescent="0.2">
      <c r="C687" s="23"/>
      <c r="D687" s="23"/>
    </row>
    <row r="688" spans="3:4" x14ac:dyDescent="0.2">
      <c r="C688" s="23"/>
      <c r="D688" s="23"/>
    </row>
    <row r="689" spans="3:4" x14ac:dyDescent="0.2">
      <c r="C689" s="23"/>
      <c r="D689" s="23"/>
    </row>
    <row r="690" spans="3:4" x14ac:dyDescent="0.2">
      <c r="C690" s="23"/>
      <c r="D690" s="23"/>
    </row>
    <row r="691" spans="3:4" x14ac:dyDescent="0.2">
      <c r="C691" s="23"/>
      <c r="D691" s="23"/>
    </row>
    <row r="692" spans="3:4" x14ac:dyDescent="0.2">
      <c r="C692" s="23"/>
      <c r="D692" s="23"/>
    </row>
    <row r="693" spans="3:4" x14ac:dyDescent="0.2">
      <c r="C693" s="23"/>
      <c r="D693" s="23"/>
    </row>
    <row r="694" spans="3:4" x14ac:dyDescent="0.2">
      <c r="C694" s="23"/>
      <c r="D694" s="23"/>
    </row>
    <row r="695" spans="3:4" x14ac:dyDescent="0.2">
      <c r="C695" s="23"/>
      <c r="D695" s="23"/>
    </row>
    <row r="696" spans="3:4" x14ac:dyDescent="0.2">
      <c r="C696" s="23"/>
      <c r="D696" s="23"/>
    </row>
    <row r="697" spans="3:4" x14ac:dyDescent="0.2">
      <c r="C697" s="23"/>
      <c r="D697" s="23"/>
    </row>
    <row r="698" spans="3:4" x14ac:dyDescent="0.2">
      <c r="C698" s="23"/>
      <c r="D698" s="23"/>
    </row>
    <row r="699" spans="3:4" x14ac:dyDescent="0.2">
      <c r="C699" s="23"/>
      <c r="D699" s="23"/>
    </row>
    <row r="700" spans="3:4" x14ac:dyDescent="0.2">
      <c r="C700" s="23"/>
      <c r="D700" s="23"/>
    </row>
    <row r="701" spans="3:4" x14ac:dyDescent="0.2">
      <c r="C701" s="23"/>
      <c r="D701" s="23"/>
    </row>
    <row r="702" spans="3:4" x14ac:dyDescent="0.2">
      <c r="C702" s="23"/>
      <c r="D702" s="23"/>
    </row>
    <row r="703" spans="3:4" x14ac:dyDescent="0.2">
      <c r="C703" s="23"/>
      <c r="D703" s="23"/>
    </row>
    <row r="704" spans="3:4" x14ac:dyDescent="0.2">
      <c r="C704" s="23"/>
      <c r="D704" s="23"/>
    </row>
    <row r="705" spans="3:4" x14ac:dyDescent="0.2">
      <c r="C705" s="23"/>
      <c r="D705" s="23"/>
    </row>
    <row r="706" spans="3:4" x14ac:dyDescent="0.2">
      <c r="C706" s="23"/>
      <c r="D706" s="23"/>
    </row>
    <row r="707" spans="3:4" x14ac:dyDescent="0.2">
      <c r="C707" s="23"/>
      <c r="D707" s="23"/>
    </row>
    <row r="708" spans="3:4" x14ac:dyDescent="0.2">
      <c r="C708" s="23"/>
      <c r="D708" s="23"/>
    </row>
    <row r="709" spans="3:4" x14ac:dyDescent="0.2">
      <c r="C709" s="23"/>
      <c r="D709" s="23"/>
    </row>
    <row r="710" spans="3:4" x14ac:dyDescent="0.2">
      <c r="C710" s="23"/>
      <c r="D710" s="23"/>
    </row>
    <row r="711" spans="3:4" x14ac:dyDescent="0.2">
      <c r="C711" s="23"/>
      <c r="D711" s="23"/>
    </row>
    <row r="712" spans="3:4" x14ac:dyDescent="0.2">
      <c r="C712" s="23"/>
      <c r="D712" s="23"/>
    </row>
    <row r="713" spans="3:4" x14ac:dyDescent="0.2">
      <c r="C713" s="23"/>
      <c r="D713" s="23"/>
    </row>
    <row r="714" spans="3:4" x14ac:dyDescent="0.2">
      <c r="C714" s="23"/>
      <c r="D714" s="23"/>
    </row>
    <row r="715" spans="3:4" x14ac:dyDescent="0.2">
      <c r="C715" s="23"/>
      <c r="D715" s="23"/>
    </row>
    <row r="716" spans="3:4" x14ac:dyDescent="0.2">
      <c r="C716" s="23"/>
      <c r="D716" s="23"/>
    </row>
    <row r="717" spans="3:4" x14ac:dyDescent="0.2">
      <c r="C717" s="23"/>
      <c r="D717" s="23"/>
    </row>
    <row r="718" spans="3:4" x14ac:dyDescent="0.2">
      <c r="C718" s="23"/>
      <c r="D718" s="23"/>
    </row>
    <row r="719" spans="3:4" x14ac:dyDescent="0.2">
      <c r="C719" s="23"/>
      <c r="D719" s="23"/>
    </row>
    <row r="720" spans="3:4" x14ac:dyDescent="0.2">
      <c r="C720" s="23"/>
      <c r="D720" s="23"/>
    </row>
    <row r="721" spans="3:4" x14ac:dyDescent="0.2">
      <c r="C721" s="23"/>
      <c r="D721" s="23"/>
    </row>
    <row r="722" spans="3:4" x14ac:dyDescent="0.2">
      <c r="C722" s="23"/>
      <c r="D722" s="23"/>
    </row>
    <row r="723" spans="3:4" x14ac:dyDescent="0.2">
      <c r="C723" s="23"/>
      <c r="D723" s="23"/>
    </row>
    <row r="724" spans="3:4" x14ac:dyDescent="0.2">
      <c r="C724" s="23"/>
      <c r="D724" s="23"/>
    </row>
    <row r="725" spans="3:4" x14ac:dyDescent="0.2">
      <c r="C725" s="23"/>
      <c r="D725" s="23"/>
    </row>
    <row r="726" spans="3:4" x14ac:dyDescent="0.2">
      <c r="C726" s="23"/>
      <c r="D726" s="23"/>
    </row>
    <row r="727" spans="3:4" x14ac:dyDescent="0.2">
      <c r="C727" s="23"/>
      <c r="D727" s="23"/>
    </row>
    <row r="728" spans="3:4" x14ac:dyDescent="0.2">
      <c r="C728" s="23"/>
      <c r="D728" s="23"/>
    </row>
    <row r="729" spans="3:4" x14ac:dyDescent="0.2">
      <c r="C729" s="23"/>
      <c r="D729" s="23"/>
    </row>
    <row r="730" spans="3:4" x14ac:dyDescent="0.2">
      <c r="C730" s="23"/>
      <c r="D730" s="23"/>
    </row>
    <row r="731" spans="3:4" x14ac:dyDescent="0.2">
      <c r="C731" s="23"/>
      <c r="D731" s="23"/>
    </row>
    <row r="732" spans="3:4" x14ac:dyDescent="0.2">
      <c r="C732" s="23"/>
      <c r="D732" s="23"/>
    </row>
    <row r="733" spans="3:4" x14ac:dyDescent="0.2">
      <c r="C733" s="23"/>
      <c r="D733" s="23"/>
    </row>
    <row r="734" spans="3:4" x14ac:dyDescent="0.2">
      <c r="C734" s="23"/>
      <c r="D734" s="23"/>
    </row>
    <row r="735" spans="3:4" x14ac:dyDescent="0.2">
      <c r="C735" s="23"/>
      <c r="D735" s="23"/>
    </row>
    <row r="736" spans="3:4" x14ac:dyDescent="0.2">
      <c r="C736" s="23"/>
      <c r="D736" s="23"/>
    </row>
    <row r="737" spans="3:4" x14ac:dyDescent="0.2">
      <c r="C737" s="23"/>
      <c r="D737" s="23"/>
    </row>
    <row r="738" spans="3:4" x14ac:dyDescent="0.2">
      <c r="C738" s="23"/>
      <c r="D738" s="23"/>
    </row>
    <row r="739" spans="3:4" x14ac:dyDescent="0.2">
      <c r="C739" s="23"/>
      <c r="D739" s="23"/>
    </row>
    <row r="740" spans="3:4" x14ac:dyDescent="0.2">
      <c r="C740" s="23"/>
      <c r="D740" s="23"/>
    </row>
    <row r="741" spans="3:4" x14ac:dyDescent="0.2">
      <c r="C741" s="23"/>
      <c r="D741" s="23"/>
    </row>
    <row r="742" spans="3:4" x14ac:dyDescent="0.2">
      <c r="C742" s="23"/>
      <c r="D742" s="23"/>
    </row>
    <row r="743" spans="3:4" x14ac:dyDescent="0.2">
      <c r="C743" s="23"/>
      <c r="D743" s="23"/>
    </row>
    <row r="744" spans="3:4" x14ac:dyDescent="0.2">
      <c r="C744" s="23"/>
      <c r="D744" s="23"/>
    </row>
    <row r="745" spans="3:4" x14ac:dyDescent="0.2">
      <c r="C745" s="23"/>
      <c r="D745" s="23"/>
    </row>
    <row r="746" spans="3:4" x14ac:dyDescent="0.2">
      <c r="C746" s="23"/>
      <c r="D746" s="23"/>
    </row>
    <row r="747" spans="3:4" x14ac:dyDescent="0.2">
      <c r="C747" s="23"/>
      <c r="D747" s="23"/>
    </row>
    <row r="748" spans="3:4" x14ac:dyDescent="0.2">
      <c r="C748" s="23"/>
      <c r="D748" s="23"/>
    </row>
    <row r="749" spans="3:4" x14ac:dyDescent="0.2">
      <c r="C749" s="23"/>
      <c r="D749" s="23"/>
    </row>
    <row r="750" spans="3:4" x14ac:dyDescent="0.2">
      <c r="C750" s="23"/>
      <c r="D750" s="23"/>
    </row>
    <row r="751" spans="3:4" x14ac:dyDescent="0.2">
      <c r="C751" s="23"/>
      <c r="D751" s="23"/>
    </row>
    <row r="752" spans="3:4" x14ac:dyDescent="0.2">
      <c r="C752" s="23"/>
      <c r="D752" s="23"/>
    </row>
    <row r="753" spans="3:4" x14ac:dyDescent="0.2">
      <c r="C753" s="23"/>
      <c r="D753" s="23"/>
    </row>
    <row r="754" spans="3:4" x14ac:dyDescent="0.2">
      <c r="C754" s="23"/>
      <c r="D754" s="23"/>
    </row>
    <row r="755" spans="3:4" x14ac:dyDescent="0.2">
      <c r="C755" s="23"/>
      <c r="D755" s="23"/>
    </row>
    <row r="756" spans="3:4" x14ac:dyDescent="0.2">
      <c r="C756" s="23"/>
      <c r="D756" s="23"/>
    </row>
    <row r="757" spans="3:4" x14ac:dyDescent="0.2">
      <c r="C757" s="23"/>
      <c r="D757" s="23"/>
    </row>
    <row r="758" spans="3:4" x14ac:dyDescent="0.2">
      <c r="C758" s="23"/>
      <c r="D758" s="23"/>
    </row>
    <row r="759" spans="3:4" x14ac:dyDescent="0.2">
      <c r="C759" s="23"/>
      <c r="D759" s="23"/>
    </row>
    <row r="760" spans="3:4" x14ac:dyDescent="0.2">
      <c r="C760" s="23"/>
      <c r="D760" s="23"/>
    </row>
    <row r="761" spans="3:4" x14ac:dyDescent="0.2">
      <c r="C761" s="23"/>
      <c r="D761" s="23"/>
    </row>
    <row r="762" spans="3:4" x14ac:dyDescent="0.2">
      <c r="C762" s="23"/>
      <c r="D762" s="23"/>
    </row>
    <row r="763" spans="3:4" x14ac:dyDescent="0.2">
      <c r="C763" s="23"/>
      <c r="D763" s="23"/>
    </row>
    <row r="764" spans="3:4" x14ac:dyDescent="0.2">
      <c r="C764" s="23"/>
      <c r="D764" s="23"/>
    </row>
    <row r="765" spans="3:4" x14ac:dyDescent="0.2">
      <c r="C765" s="23"/>
      <c r="D765" s="23"/>
    </row>
    <row r="766" spans="3:4" x14ac:dyDescent="0.2">
      <c r="C766" s="23"/>
      <c r="D766" s="23"/>
    </row>
    <row r="767" spans="3:4" x14ac:dyDescent="0.2">
      <c r="C767" s="23"/>
      <c r="D767" s="23"/>
    </row>
    <row r="768" spans="3:4" x14ac:dyDescent="0.2">
      <c r="C768" s="23"/>
      <c r="D768" s="23"/>
    </row>
    <row r="769" spans="3:4" x14ac:dyDescent="0.2">
      <c r="C769" s="23"/>
      <c r="D769" s="23"/>
    </row>
    <row r="770" spans="3:4" x14ac:dyDescent="0.2">
      <c r="C770" s="23"/>
      <c r="D770" s="23"/>
    </row>
    <row r="771" spans="3:4" x14ac:dyDescent="0.2">
      <c r="C771" s="23"/>
      <c r="D771" s="23"/>
    </row>
    <row r="772" spans="3:4" x14ac:dyDescent="0.2">
      <c r="C772" s="23"/>
      <c r="D772" s="23"/>
    </row>
    <row r="773" spans="3:4" x14ac:dyDescent="0.2">
      <c r="C773" s="23"/>
      <c r="D773" s="23"/>
    </row>
    <row r="774" spans="3:4" x14ac:dyDescent="0.2">
      <c r="C774" s="23"/>
      <c r="D774" s="23"/>
    </row>
    <row r="775" spans="3:4" x14ac:dyDescent="0.2">
      <c r="C775" s="23"/>
      <c r="D775" s="23"/>
    </row>
    <row r="776" spans="3:4" x14ac:dyDescent="0.2">
      <c r="C776" s="23"/>
      <c r="D776" s="23"/>
    </row>
    <row r="777" spans="3:4" x14ac:dyDescent="0.2">
      <c r="C777" s="23"/>
      <c r="D777" s="23"/>
    </row>
    <row r="778" spans="3:4" x14ac:dyDescent="0.2">
      <c r="C778" s="23"/>
      <c r="D778" s="23"/>
    </row>
    <row r="779" spans="3:4" x14ac:dyDescent="0.2">
      <c r="C779" s="23"/>
      <c r="D779" s="23"/>
    </row>
    <row r="780" spans="3:4" x14ac:dyDescent="0.2">
      <c r="C780" s="23"/>
      <c r="D780" s="23"/>
    </row>
    <row r="781" spans="3:4" x14ac:dyDescent="0.2">
      <c r="C781" s="23"/>
      <c r="D781" s="23"/>
    </row>
    <row r="782" spans="3:4" x14ac:dyDescent="0.2">
      <c r="C782" s="23"/>
      <c r="D782" s="23"/>
    </row>
    <row r="783" spans="3:4" x14ac:dyDescent="0.2">
      <c r="C783" s="23"/>
      <c r="D783" s="23"/>
    </row>
    <row r="784" spans="3:4" x14ac:dyDescent="0.2">
      <c r="C784" s="23"/>
      <c r="D784" s="23"/>
    </row>
    <row r="785" spans="3:4" x14ac:dyDescent="0.2">
      <c r="C785" s="23"/>
      <c r="D785" s="23"/>
    </row>
    <row r="786" spans="3:4" x14ac:dyDescent="0.2">
      <c r="C786" s="23"/>
      <c r="D786" s="23"/>
    </row>
    <row r="787" spans="3:4" x14ac:dyDescent="0.2">
      <c r="C787" s="23"/>
      <c r="D787" s="23"/>
    </row>
    <row r="788" spans="3:4" x14ac:dyDescent="0.2">
      <c r="C788" s="23"/>
      <c r="D788" s="23"/>
    </row>
    <row r="789" spans="3:4" x14ac:dyDescent="0.2">
      <c r="C789" s="23"/>
      <c r="D789" s="23"/>
    </row>
    <row r="790" spans="3:4" x14ac:dyDescent="0.2">
      <c r="C790" s="23"/>
      <c r="D790" s="23"/>
    </row>
    <row r="791" spans="3:4" x14ac:dyDescent="0.2">
      <c r="C791" s="23"/>
      <c r="D791" s="23"/>
    </row>
    <row r="792" spans="3:4" x14ac:dyDescent="0.2">
      <c r="C792" s="23"/>
      <c r="D792" s="23"/>
    </row>
    <row r="793" spans="3:4" x14ac:dyDescent="0.2">
      <c r="C793" s="23"/>
      <c r="D793" s="23"/>
    </row>
    <row r="794" spans="3:4" x14ac:dyDescent="0.2">
      <c r="C794" s="23"/>
      <c r="D794" s="23"/>
    </row>
    <row r="795" spans="3:4" x14ac:dyDescent="0.2">
      <c r="C795" s="23"/>
      <c r="D795" s="23"/>
    </row>
    <row r="796" spans="3:4" x14ac:dyDescent="0.2">
      <c r="C796" s="23"/>
      <c r="D796" s="23"/>
    </row>
    <row r="797" spans="3:4" x14ac:dyDescent="0.2">
      <c r="C797" s="23"/>
      <c r="D797" s="23"/>
    </row>
    <row r="798" spans="3:4" x14ac:dyDescent="0.2">
      <c r="C798" s="23"/>
      <c r="D798" s="23"/>
    </row>
    <row r="799" spans="3:4" x14ac:dyDescent="0.2">
      <c r="C799" s="23"/>
      <c r="D799" s="23"/>
    </row>
    <row r="800" spans="3:4" x14ac:dyDescent="0.2">
      <c r="C800" s="23"/>
      <c r="D800" s="23"/>
    </row>
    <row r="801" spans="3:4" x14ac:dyDescent="0.2">
      <c r="C801" s="23"/>
      <c r="D801" s="23"/>
    </row>
    <row r="802" spans="3:4" x14ac:dyDescent="0.2">
      <c r="C802" s="23"/>
      <c r="D802" s="23"/>
    </row>
    <row r="803" spans="3:4" x14ac:dyDescent="0.2">
      <c r="C803" s="23"/>
      <c r="D803" s="23"/>
    </row>
    <row r="804" spans="3:4" x14ac:dyDescent="0.2">
      <c r="C804" s="23"/>
      <c r="D804" s="23"/>
    </row>
    <row r="805" spans="3:4" x14ac:dyDescent="0.2">
      <c r="C805" s="23"/>
      <c r="D805" s="23"/>
    </row>
    <row r="806" spans="3:4" x14ac:dyDescent="0.2">
      <c r="C806" s="23"/>
      <c r="D806" s="23"/>
    </row>
    <row r="807" spans="3:4" x14ac:dyDescent="0.2">
      <c r="C807" s="23"/>
      <c r="D807" s="23"/>
    </row>
    <row r="808" spans="3:4" x14ac:dyDescent="0.2">
      <c r="C808" s="23"/>
      <c r="D808" s="23"/>
    </row>
    <row r="809" spans="3:4" x14ac:dyDescent="0.2">
      <c r="C809" s="23"/>
      <c r="D809" s="23"/>
    </row>
    <row r="810" spans="3:4" x14ac:dyDescent="0.2">
      <c r="C810" s="23"/>
      <c r="D810" s="23"/>
    </row>
    <row r="811" spans="3:4" x14ac:dyDescent="0.2">
      <c r="C811" s="23"/>
      <c r="D811" s="23"/>
    </row>
    <row r="812" spans="3:4" x14ac:dyDescent="0.2">
      <c r="C812" s="23"/>
      <c r="D812" s="23"/>
    </row>
    <row r="813" spans="3:4" x14ac:dyDescent="0.2">
      <c r="C813" s="23"/>
      <c r="D813" s="23"/>
    </row>
    <row r="814" spans="3:4" x14ac:dyDescent="0.2">
      <c r="C814" s="23"/>
      <c r="D814" s="23"/>
    </row>
    <row r="815" spans="3:4" x14ac:dyDescent="0.2">
      <c r="C815" s="23"/>
      <c r="D815" s="23"/>
    </row>
    <row r="816" spans="3:4" x14ac:dyDescent="0.2">
      <c r="C816" s="23"/>
      <c r="D816" s="23"/>
    </row>
    <row r="817" spans="3:4" x14ac:dyDescent="0.2">
      <c r="C817" s="23"/>
      <c r="D817" s="23"/>
    </row>
    <row r="818" spans="3:4" x14ac:dyDescent="0.2">
      <c r="C818" s="23"/>
      <c r="D818" s="23"/>
    </row>
    <row r="819" spans="3:4" x14ac:dyDescent="0.2">
      <c r="C819" s="23"/>
      <c r="D819" s="23"/>
    </row>
    <row r="820" spans="3:4" x14ac:dyDescent="0.2">
      <c r="C820" s="23"/>
      <c r="D820" s="23"/>
    </row>
    <row r="821" spans="3:4" x14ac:dyDescent="0.2">
      <c r="C821" s="23"/>
      <c r="D821" s="23"/>
    </row>
    <row r="822" spans="3:4" x14ac:dyDescent="0.2">
      <c r="C822" s="23"/>
      <c r="D822" s="23"/>
    </row>
    <row r="823" spans="3:4" x14ac:dyDescent="0.2">
      <c r="C823" s="23"/>
      <c r="D823" s="23"/>
    </row>
    <row r="824" spans="3:4" x14ac:dyDescent="0.2">
      <c r="C824" s="23"/>
      <c r="D824" s="23"/>
    </row>
    <row r="825" spans="3:4" x14ac:dyDescent="0.2">
      <c r="C825" s="23"/>
      <c r="D825" s="23"/>
    </row>
    <row r="826" spans="3:4" x14ac:dyDescent="0.2">
      <c r="C826" s="23"/>
      <c r="D826" s="23"/>
    </row>
    <row r="827" spans="3:4" x14ac:dyDescent="0.2">
      <c r="C827" s="23"/>
      <c r="D827" s="23"/>
    </row>
    <row r="828" spans="3:4" x14ac:dyDescent="0.2">
      <c r="C828" s="23"/>
      <c r="D828" s="23"/>
    </row>
    <row r="829" spans="3:4" x14ac:dyDescent="0.2">
      <c r="C829" s="23"/>
      <c r="D829" s="23"/>
    </row>
    <row r="830" spans="3:4" x14ac:dyDescent="0.2">
      <c r="C830" s="23"/>
      <c r="D830" s="23"/>
    </row>
    <row r="831" spans="3:4" x14ac:dyDescent="0.2">
      <c r="C831" s="23"/>
      <c r="D831" s="23"/>
    </row>
    <row r="832" spans="3:4" x14ac:dyDescent="0.2">
      <c r="C832" s="23"/>
      <c r="D832" s="23"/>
    </row>
    <row r="833" spans="3:4" x14ac:dyDescent="0.2">
      <c r="C833" s="23"/>
      <c r="D833" s="23"/>
    </row>
    <row r="834" spans="3:4" x14ac:dyDescent="0.2">
      <c r="C834" s="23"/>
      <c r="D834" s="23"/>
    </row>
    <row r="835" spans="3:4" x14ac:dyDescent="0.2">
      <c r="C835" s="23"/>
      <c r="D835" s="23"/>
    </row>
    <row r="836" spans="3:4" x14ac:dyDescent="0.2">
      <c r="C836" s="23"/>
      <c r="D836" s="23"/>
    </row>
    <row r="837" spans="3:4" x14ac:dyDescent="0.2">
      <c r="C837" s="23"/>
      <c r="D837" s="23"/>
    </row>
    <row r="838" spans="3:4" x14ac:dyDescent="0.2">
      <c r="C838" s="23"/>
      <c r="D838" s="23"/>
    </row>
    <row r="839" spans="3:4" x14ac:dyDescent="0.2">
      <c r="C839" s="23"/>
      <c r="D839" s="23"/>
    </row>
    <row r="840" spans="3:4" x14ac:dyDescent="0.2">
      <c r="C840" s="23"/>
      <c r="D840" s="23"/>
    </row>
    <row r="841" spans="3:4" x14ac:dyDescent="0.2">
      <c r="C841" s="23"/>
      <c r="D841" s="23"/>
    </row>
    <row r="842" spans="3:4" x14ac:dyDescent="0.2">
      <c r="C842" s="23"/>
      <c r="D842" s="23"/>
    </row>
    <row r="843" spans="3:4" x14ac:dyDescent="0.2">
      <c r="C843" s="23"/>
      <c r="D843" s="23"/>
    </row>
    <row r="844" spans="3:4" x14ac:dyDescent="0.2">
      <c r="C844" s="23"/>
      <c r="D844" s="23"/>
    </row>
    <row r="845" spans="3:4" x14ac:dyDescent="0.2">
      <c r="C845" s="23"/>
      <c r="D845" s="23"/>
    </row>
    <row r="846" spans="3:4" x14ac:dyDescent="0.2">
      <c r="C846" s="23"/>
      <c r="D846" s="23"/>
    </row>
    <row r="847" spans="3:4" x14ac:dyDescent="0.2">
      <c r="C847" s="23"/>
      <c r="D847" s="23"/>
    </row>
    <row r="848" spans="3:4" x14ac:dyDescent="0.2">
      <c r="C848" s="23"/>
      <c r="D848" s="23"/>
    </row>
    <row r="849" spans="3:4" x14ac:dyDescent="0.2">
      <c r="C849" s="23"/>
      <c r="D849" s="23"/>
    </row>
    <row r="850" spans="3:4" x14ac:dyDescent="0.2">
      <c r="C850" s="23"/>
      <c r="D850" s="23"/>
    </row>
    <row r="851" spans="3:4" x14ac:dyDescent="0.2">
      <c r="C851" s="23"/>
      <c r="D851" s="23"/>
    </row>
    <row r="852" spans="3:4" x14ac:dyDescent="0.2">
      <c r="C852" s="23"/>
      <c r="D852" s="23"/>
    </row>
    <row r="853" spans="3:4" x14ac:dyDescent="0.2">
      <c r="C853" s="23"/>
      <c r="D853" s="23"/>
    </row>
    <row r="854" spans="3:4" x14ac:dyDescent="0.2">
      <c r="C854" s="23"/>
      <c r="D854" s="23"/>
    </row>
    <row r="855" spans="3:4" x14ac:dyDescent="0.2">
      <c r="C855" s="23"/>
      <c r="D855" s="23"/>
    </row>
    <row r="856" spans="3:4" x14ac:dyDescent="0.2">
      <c r="C856" s="23"/>
      <c r="D856" s="23"/>
    </row>
    <row r="857" spans="3:4" x14ac:dyDescent="0.2">
      <c r="C857" s="23"/>
      <c r="D857" s="23"/>
    </row>
    <row r="858" spans="3:4" x14ac:dyDescent="0.2">
      <c r="C858" s="23"/>
      <c r="D858" s="23"/>
    </row>
    <row r="859" spans="3:4" x14ac:dyDescent="0.2">
      <c r="C859" s="23"/>
      <c r="D859" s="23"/>
    </row>
    <row r="860" spans="3:4" x14ac:dyDescent="0.2">
      <c r="C860" s="23"/>
      <c r="D860" s="23"/>
    </row>
    <row r="861" spans="3:4" x14ac:dyDescent="0.2">
      <c r="C861" s="23"/>
      <c r="D861" s="23"/>
    </row>
    <row r="862" spans="3:4" x14ac:dyDescent="0.2">
      <c r="C862" s="23"/>
      <c r="D862" s="23"/>
    </row>
    <row r="863" spans="3:4" x14ac:dyDescent="0.2">
      <c r="C863" s="23"/>
      <c r="D863" s="23"/>
    </row>
    <row r="864" spans="3:4" x14ac:dyDescent="0.2">
      <c r="C864" s="23"/>
      <c r="D864" s="23"/>
    </row>
    <row r="865" spans="3:4" x14ac:dyDescent="0.2">
      <c r="C865" s="23"/>
      <c r="D865" s="23"/>
    </row>
    <row r="866" spans="3:4" x14ac:dyDescent="0.2">
      <c r="C866" s="23"/>
      <c r="D866" s="23"/>
    </row>
    <row r="867" spans="3:4" x14ac:dyDescent="0.2">
      <c r="C867" s="23"/>
      <c r="D867" s="23"/>
    </row>
    <row r="868" spans="3:4" x14ac:dyDescent="0.2">
      <c r="C868" s="23"/>
      <c r="D868" s="23"/>
    </row>
    <row r="869" spans="3:4" x14ac:dyDescent="0.2">
      <c r="C869" s="23"/>
      <c r="D869" s="23"/>
    </row>
    <row r="870" spans="3:4" x14ac:dyDescent="0.2">
      <c r="C870" s="23"/>
      <c r="D870" s="23"/>
    </row>
    <row r="871" spans="3:4" x14ac:dyDescent="0.2">
      <c r="C871" s="23"/>
      <c r="D871" s="23"/>
    </row>
    <row r="872" spans="3:4" x14ac:dyDescent="0.2">
      <c r="C872" s="23"/>
      <c r="D872" s="23"/>
    </row>
    <row r="873" spans="3:4" x14ac:dyDescent="0.2">
      <c r="C873" s="23"/>
      <c r="D873" s="23"/>
    </row>
    <row r="874" spans="3:4" x14ac:dyDescent="0.2">
      <c r="C874" s="23"/>
      <c r="D874" s="23"/>
    </row>
    <row r="875" spans="3:4" x14ac:dyDescent="0.2">
      <c r="C875" s="23"/>
      <c r="D875" s="23"/>
    </row>
    <row r="876" spans="3:4" x14ac:dyDescent="0.2">
      <c r="C876" s="23"/>
      <c r="D876" s="23"/>
    </row>
    <row r="877" spans="3:4" x14ac:dyDescent="0.2">
      <c r="C877" s="23"/>
      <c r="D877" s="23"/>
    </row>
    <row r="878" spans="3:4" x14ac:dyDescent="0.2">
      <c r="C878" s="23"/>
      <c r="D878" s="23"/>
    </row>
    <row r="879" spans="3:4" x14ac:dyDescent="0.2">
      <c r="C879" s="23"/>
      <c r="D879" s="23"/>
    </row>
    <row r="880" spans="3:4" x14ac:dyDescent="0.2">
      <c r="C880" s="23"/>
      <c r="D880" s="23"/>
    </row>
    <row r="881" spans="3:4" x14ac:dyDescent="0.2">
      <c r="C881" s="23"/>
      <c r="D881" s="23"/>
    </row>
    <row r="882" spans="3:4" x14ac:dyDescent="0.2">
      <c r="C882" s="23"/>
      <c r="D882" s="23"/>
    </row>
    <row r="883" spans="3:4" x14ac:dyDescent="0.2">
      <c r="C883" s="23"/>
      <c r="D883" s="23"/>
    </row>
    <row r="884" spans="3:4" x14ac:dyDescent="0.2">
      <c r="C884" s="23"/>
      <c r="D884" s="23"/>
    </row>
    <row r="885" spans="3:4" x14ac:dyDescent="0.2">
      <c r="C885" s="23"/>
      <c r="D885" s="23"/>
    </row>
    <row r="886" spans="3:4" x14ac:dyDescent="0.2">
      <c r="C886" s="23"/>
      <c r="D886" s="23"/>
    </row>
    <row r="887" spans="3:4" x14ac:dyDescent="0.2">
      <c r="C887" s="23"/>
      <c r="D887" s="23"/>
    </row>
    <row r="888" spans="3:4" x14ac:dyDescent="0.2">
      <c r="C888" s="23"/>
      <c r="D888" s="23"/>
    </row>
    <row r="889" spans="3:4" x14ac:dyDescent="0.2">
      <c r="C889" s="23"/>
      <c r="D889" s="23"/>
    </row>
    <row r="890" spans="3:4" x14ac:dyDescent="0.2">
      <c r="C890" s="23"/>
      <c r="D890" s="23"/>
    </row>
    <row r="891" spans="3:4" x14ac:dyDescent="0.2">
      <c r="C891" s="23"/>
      <c r="D891" s="23"/>
    </row>
    <row r="892" spans="3:4" x14ac:dyDescent="0.2">
      <c r="C892" s="23"/>
      <c r="D892" s="23"/>
    </row>
    <row r="893" spans="3:4" x14ac:dyDescent="0.2">
      <c r="C893" s="23"/>
      <c r="D893" s="23"/>
    </row>
    <row r="894" spans="3:4" x14ac:dyDescent="0.2">
      <c r="C894" s="23"/>
      <c r="D894" s="23"/>
    </row>
    <row r="895" spans="3:4" x14ac:dyDescent="0.2">
      <c r="C895" s="23"/>
      <c r="D895" s="23"/>
    </row>
    <row r="896" spans="3:4" x14ac:dyDescent="0.2">
      <c r="C896" s="23"/>
      <c r="D896" s="23"/>
    </row>
    <row r="897" spans="3:4" x14ac:dyDescent="0.2">
      <c r="C897" s="23"/>
      <c r="D897" s="23"/>
    </row>
    <row r="898" spans="3:4" x14ac:dyDescent="0.2">
      <c r="C898" s="23"/>
      <c r="D898" s="23"/>
    </row>
    <row r="899" spans="3:4" x14ac:dyDescent="0.2">
      <c r="C899" s="23"/>
      <c r="D899" s="23"/>
    </row>
    <row r="900" spans="3:4" x14ac:dyDescent="0.2">
      <c r="C900" s="23"/>
      <c r="D900" s="23"/>
    </row>
    <row r="901" spans="3:4" x14ac:dyDescent="0.2">
      <c r="C901" s="23"/>
      <c r="D901" s="23"/>
    </row>
    <row r="902" spans="3:4" x14ac:dyDescent="0.2">
      <c r="C902" s="23"/>
      <c r="D902" s="23"/>
    </row>
    <row r="903" spans="3:4" x14ac:dyDescent="0.2">
      <c r="C903" s="23"/>
      <c r="D903" s="23"/>
    </row>
    <row r="904" spans="3:4" x14ac:dyDescent="0.2">
      <c r="C904" s="23"/>
      <c r="D904" s="23"/>
    </row>
    <row r="905" spans="3:4" x14ac:dyDescent="0.2">
      <c r="C905" s="23"/>
      <c r="D905" s="23"/>
    </row>
    <row r="906" spans="3:4" x14ac:dyDescent="0.2">
      <c r="C906" s="23"/>
      <c r="D906" s="23"/>
    </row>
    <row r="907" spans="3:4" x14ac:dyDescent="0.2">
      <c r="C907" s="23"/>
      <c r="D907" s="23"/>
    </row>
    <row r="908" spans="3:4" x14ac:dyDescent="0.2">
      <c r="C908" s="23"/>
      <c r="D908" s="23"/>
    </row>
    <row r="909" spans="3:4" x14ac:dyDescent="0.2">
      <c r="C909" s="23"/>
      <c r="D909" s="23"/>
    </row>
    <row r="910" spans="3:4" x14ac:dyDescent="0.2">
      <c r="C910" s="23"/>
      <c r="D910" s="23"/>
    </row>
    <row r="911" spans="3:4" x14ac:dyDescent="0.2">
      <c r="C911" s="23"/>
      <c r="D911" s="23"/>
    </row>
    <row r="912" spans="3:4" x14ac:dyDescent="0.2">
      <c r="C912" s="23"/>
      <c r="D912" s="23"/>
    </row>
    <row r="913" spans="3:4" x14ac:dyDescent="0.2">
      <c r="C913" s="23"/>
      <c r="D913" s="23"/>
    </row>
    <row r="914" spans="3:4" x14ac:dyDescent="0.2">
      <c r="C914" s="23"/>
      <c r="D914" s="23"/>
    </row>
    <row r="915" spans="3:4" x14ac:dyDescent="0.2">
      <c r="C915" s="23"/>
      <c r="D915" s="23"/>
    </row>
    <row r="916" spans="3:4" x14ac:dyDescent="0.2">
      <c r="C916" s="23"/>
      <c r="D916" s="23"/>
    </row>
    <row r="917" spans="3:4" x14ac:dyDescent="0.2">
      <c r="C917" s="23"/>
      <c r="D917" s="23"/>
    </row>
    <row r="918" spans="3:4" x14ac:dyDescent="0.2">
      <c r="C918" s="23"/>
      <c r="D918" s="23"/>
    </row>
    <row r="919" spans="3:4" x14ac:dyDescent="0.2">
      <c r="C919" s="23"/>
      <c r="D919" s="23"/>
    </row>
    <row r="920" spans="3:4" x14ac:dyDescent="0.2">
      <c r="C920" s="23"/>
      <c r="D920" s="23"/>
    </row>
    <row r="921" spans="3:4" x14ac:dyDescent="0.2">
      <c r="C921" s="23"/>
      <c r="D921" s="23"/>
    </row>
    <row r="922" spans="3:4" x14ac:dyDescent="0.2">
      <c r="C922" s="23"/>
      <c r="D922" s="23"/>
    </row>
    <row r="923" spans="3:4" x14ac:dyDescent="0.2">
      <c r="C923" s="23"/>
      <c r="D923" s="23"/>
    </row>
    <row r="924" spans="3:4" x14ac:dyDescent="0.2">
      <c r="C924" s="23"/>
      <c r="D924" s="23"/>
    </row>
    <row r="925" spans="3:4" x14ac:dyDescent="0.2">
      <c r="C925" s="23"/>
      <c r="D925" s="23"/>
    </row>
    <row r="926" spans="3:4" x14ac:dyDescent="0.2">
      <c r="C926" s="23"/>
      <c r="D926" s="23"/>
    </row>
    <row r="927" spans="3:4" x14ac:dyDescent="0.2">
      <c r="C927" s="23"/>
      <c r="D927" s="23"/>
    </row>
    <row r="928" spans="3:4" x14ac:dyDescent="0.2">
      <c r="C928" s="23"/>
      <c r="D928" s="23"/>
    </row>
    <row r="929" spans="3:4" x14ac:dyDescent="0.2">
      <c r="C929" s="23"/>
      <c r="D929" s="23"/>
    </row>
    <row r="930" spans="3:4" x14ac:dyDescent="0.2">
      <c r="C930" s="23"/>
      <c r="D930" s="23"/>
    </row>
    <row r="931" spans="3:4" x14ac:dyDescent="0.2">
      <c r="C931" s="23"/>
      <c r="D931" s="23"/>
    </row>
    <row r="932" spans="3:4" x14ac:dyDescent="0.2">
      <c r="C932" s="23"/>
      <c r="D932" s="23"/>
    </row>
    <row r="933" spans="3:4" x14ac:dyDescent="0.2">
      <c r="C933" s="23"/>
      <c r="D933" s="23"/>
    </row>
    <row r="934" spans="3:4" x14ac:dyDescent="0.2">
      <c r="C934" s="23"/>
      <c r="D934" s="23"/>
    </row>
    <row r="935" spans="3:4" x14ac:dyDescent="0.2">
      <c r="C935" s="23"/>
      <c r="D935" s="23"/>
    </row>
    <row r="936" spans="3:4" x14ac:dyDescent="0.2">
      <c r="C936" s="23"/>
      <c r="D936" s="23"/>
    </row>
    <row r="937" spans="3:4" x14ac:dyDescent="0.2">
      <c r="C937" s="23"/>
      <c r="D937" s="23"/>
    </row>
    <row r="938" spans="3:4" x14ac:dyDescent="0.2">
      <c r="C938" s="23"/>
      <c r="D938" s="23"/>
    </row>
    <row r="939" spans="3:4" x14ac:dyDescent="0.2">
      <c r="C939" s="23"/>
      <c r="D939" s="23"/>
    </row>
    <row r="940" spans="3:4" x14ac:dyDescent="0.2">
      <c r="C940" s="23"/>
      <c r="D940" s="23"/>
    </row>
    <row r="941" spans="3:4" x14ac:dyDescent="0.2">
      <c r="C941" s="23"/>
      <c r="D941" s="23"/>
    </row>
    <row r="942" spans="3:4" x14ac:dyDescent="0.2">
      <c r="C942" s="23"/>
      <c r="D942" s="23"/>
    </row>
    <row r="943" spans="3:4" x14ac:dyDescent="0.2">
      <c r="C943" s="23"/>
      <c r="D943" s="23"/>
    </row>
    <row r="944" spans="3:4" x14ac:dyDescent="0.2">
      <c r="C944" s="23"/>
      <c r="D944" s="23"/>
    </row>
    <row r="945" spans="3:4" x14ac:dyDescent="0.2">
      <c r="C945" s="23"/>
      <c r="D945" s="23"/>
    </row>
    <row r="946" spans="3:4" x14ac:dyDescent="0.2">
      <c r="C946" s="23"/>
      <c r="D946" s="23"/>
    </row>
    <row r="947" spans="3:4" x14ac:dyDescent="0.2">
      <c r="C947" s="23"/>
      <c r="D947" s="23"/>
    </row>
    <row r="948" spans="3:4" x14ac:dyDescent="0.2">
      <c r="C948" s="23"/>
      <c r="D948" s="23"/>
    </row>
    <row r="949" spans="3:4" x14ac:dyDescent="0.2">
      <c r="C949" s="23"/>
      <c r="D949" s="23"/>
    </row>
    <row r="950" spans="3:4" x14ac:dyDescent="0.2">
      <c r="C950" s="23"/>
      <c r="D950" s="23"/>
    </row>
    <row r="951" spans="3:4" x14ac:dyDescent="0.2">
      <c r="C951" s="23"/>
      <c r="D951" s="23"/>
    </row>
    <row r="952" spans="3:4" x14ac:dyDescent="0.2">
      <c r="C952" s="23"/>
      <c r="D952" s="23"/>
    </row>
    <row r="953" spans="3:4" x14ac:dyDescent="0.2">
      <c r="C953" s="23"/>
      <c r="D953" s="23"/>
    </row>
    <row r="954" spans="3:4" x14ac:dyDescent="0.2">
      <c r="C954" s="23"/>
      <c r="D954" s="23"/>
    </row>
    <row r="955" spans="3:4" x14ac:dyDescent="0.2">
      <c r="C955" s="23"/>
      <c r="D955" s="23"/>
    </row>
    <row r="956" spans="3:4" x14ac:dyDescent="0.2">
      <c r="C956" s="23"/>
      <c r="D956" s="23"/>
    </row>
    <row r="957" spans="3:4" x14ac:dyDescent="0.2">
      <c r="C957" s="23"/>
      <c r="D957" s="23"/>
    </row>
    <row r="958" spans="3:4" x14ac:dyDescent="0.2">
      <c r="C958" s="23"/>
      <c r="D958" s="23"/>
    </row>
    <row r="959" spans="3:4" x14ac:dyDescent="0.2">
      <c r="C959" s="23"/>
      <c r="D959" s="23"/>
    </row>
    <row r="960" spans="3:4" x14ac:dyDescent="0.2">
      <c r="C960" s="23"/>
      <c r="D960" s="23"/>
    </row>
    <row r="961" spans="3:4" x14ac:dyDescent="0.2">
      <c r="C961" s="23"/>
      <c r="D961" s="23"/>
    </row>
    <row r="962" spans="3:4" x14ac:dyDescent="0.2">
      <c r="C962" s="23"/>
      <c r="D962" s="23"/>
    </row>
    <row r="963" spans="3:4" x14ac:dyDescent="0.2">
      <c r="C963" s="23"/>
      <c r="D963" s="23"/>
    </row>
    <row r="964" spans="3:4" x14ac:dyDescent="0.2">
      <c r="C964" s="23"/>
      <c r="D964" s="23"/>
    </row>
    <row r="965" spans="3:4" x14ac:dyDescent="0.2">
      <c r="C965" s="23"/>
      <c r="D965" s="23"/>
    </row>
    <row r="966" spans="3:4" x14ac:dyDescent="0.2">
      <c r="C966" s="23"/>
      <c r="D966" s="23"/>
    </row>
    <row r="967" spans="3:4" x14ac:dyDescent="0.2">
      <c r="C967" s="23"/>
      <c r="D967" s="23"/>
    </row>
    <row r="968" spans="3:4" x14ac:dyDescent="0.2">
      <c r="C968" s="23"/>
      <c r="D968" s="23"/>
    </row>
    <row r="969" spans="3:4" x14ac:dyDescent="0.2">
      <c r="C969" s="23"/>
      <c r="D969" s="23"/>
    </row>
    <row r="970" spans="3:4" x14ac:dyDescent="0.2">
      <c r="C970" s="23"/>
      <c r="D970" s="23"/>
    </row>
    <row r="971" spans="3:4" x14ac:dyDescent="0.2">
      <c r="C971" s="23"/>
      <c r="D971" s="23"/>
    </row>
    <row r="972" spans="3:4" x14ac:dyDescent="0.2">
      <c r="C972" s="23"/>
      <c r="D972" s="23"/>
    </row>
    <row r="973" spans="3:4" x14ac:dyDescent="0.2">
      <c r="C973" s="23"/>
      <c r="D973" s="23"/>
    </row>
    <row r="974" spans="3:4" x14ac:dyDescent="0.2">
      <c r="C974" s="23"/>
      <c r="D974" s="23"/>
    </row>
    <row r="975" spans="3:4" x14ac:dyDescent="0.2">
      <c r="C975" s="23"/>
      <c r="D975" s="23"/>
    </row>
    <row r="976" spans="3:4" x14ac:dyDescent="0.2">
      <c r="C976" s="23"/>
      <c r="D976" s="23"/>
    </row>
    <row r="977" spans="3:4" x14ac:dyDescent="0.2">
      <c r="C977" s="23"/>
      <c r="D977" s="23"/>
    </row>
    <row r="978" spans="3:4" x14ac:dyDescent="0.2">
      <c r="C978" s="23"/>
      <c r="D978" s="23"/>
    </row>
    <row r="979" spans="3:4" x14ac:dyDescent="0.2">
      <c r="C979" s="23"/>
      <c r="D979" s="23"/>
    </row>
    <row r="980" spans="3:4" x14ac:dyDescent="0.2">
      <c r="C980" s="23"/>
      <c r="D980" s="23"/>
    </row>
    <row r="981" spans="3:4" x14ac:dyDescent="0.2">
      <c r="C981" s="23"/>
      <c r="D981" s="23"/>
    </row>
    <row r="982" spans="3:4" x14ac:dyDescent="0.2">
      <c r="C982" s="23"/>
      <c r="D982" s="23"/>
    </row>
    <row r="983" spans="3:4" x14ac:dyDescent="0.2">
      <c r="C983" s="23"/>
      <c r="D983" s="23"/>
    </row>
    <row r="984" spans="3:4" x14ac:dyDescent="0.2">
      <c r="C984" s="23"/>
      <c r="D984" s="23"/>
    </row>
    <row r="985" spans="3:4" x14ac:dyDescent="0.2">
      <c r="C985" s="23"/>
      <c r="D985" s="23"/>
    </row>
    <row r="986" spans="3:4" x14ac:dyDescent="0.2">
      <c r="C986" s="23"/>
      <c r="D986" s="23"/>
    </row>
    <row r="987" spans="3:4" x14ac:dyDescent="0.2">
      <c r="C987" s="23"/>
      <c r="D987" s="23"/>
    </row>
    <row r="988" spans="3:4" x14ac:dyDescent="0.2">
      <c r="C988" s="23"/>
      <c r="D988" s="23"/>
    </row>
    <row r="989" spans="3:4" x14ac:dyDescent="0.2">
      <c r="C989" s="23"/>
      <c r="D989" s="23"/>
    </row>
    <row r="990" spans="3:4" x14ac:dyDescent="0.2">
      <c r="C990" s="23"/>
      <c r="D990" s="23"/>
    </row>
    <row r="991" spans="3:4" x14ac:dyDescent="0.2">
      <c r="C991" s="23"/>
      <c r="D991" s="23"/>
    </row>
    <row r="992" spans="3:4" x14ac:dyDescent="0.2">
      <c r="C992" s="23"/>
      <c r="D992" s="23"/>
    </row>
    <row r="993" spans="3:4" x14ac:dyDescent="0.2">
      <c r="C993" s="23"/>
      <c r="D993" s="23"/>
    </row>
    <row r="994" spans="3:4" x14ac:dyDescent="0.2">
      <c r="C994" s="23"/>
      <c r="D994" s="23"/>
    </row>
    <row r="995" spans="3:4" x14ac:dyDescent="0.2">
      <c r="C995" s="23"/>
      <c r="D995" s="23"/>
    </row>
    <row r="996" spans="3:4" x14ac:dyDescent="0.2">
      <c r="C996" s="23"/>
      <c r="D996" s="23"/>
    </row>
    <row r="997" spans="3:4" x14ac:dyDescent="0.2">
      <c r="C997" s="23"/>
      <c r="D997" s="23"/>
    </row>
    <row r="998" spans="3:4" x14ac:dyDescent="0.2">
      <c r="C998" s="23"/>
      <c r="D998" s="23"/>
    </row>
    <row r="999" spans="3:4" x14ac:dyDescent="0.2">
      <c r="C999" s="23"/>
      <c r="D999" s="23"/>
    </row>
    <row r="1000" spans="3:4" x14ac:dyDescent="0.2">
      <c r="C1000" s="23"/>
      <c r="D1000" s="23"/>
    </row>
    <row r="1001" spans="3:4" x14ac:dyDescent="0.2">
      <c r="C1001" s="23"/>
      <c r="D1001" s="23"/>
    </row>
    <row r="1002" spans="3:4" x14ac:dyDescent="0.2">
      <c r="C1002" s="23"/>
      <c r="D1002" s="23"/>
    </row>
    <row r="1003" spans="3:4" x14ac:dyDescent="0.2">
      <c r="C1003" s="23"/>
      <c r="D1003" s="23"/>
    </row>
    <row r="1004" spans="3:4" x14ac:dyDescent="0.2">
      <c r="C1004" s="23"/>
      <c r="D1004" s="23"/>
    </row>
    <row r="1005" spans="3:4" x14ac:dyDescent="0.2">
      <c r="C1005" s="23"/>
      <c r="D1005" s="23"/>
    </row>
    <row r="1006" spans="3:4" x14ac:dyDescent="0.2">
      <c r="C1006" s="23"/>
      <c r="D1006" s="23"/>
    </row>
    <row r="1007" spans="3:4" x14ac:dyDescent="0.2">
      <c r="C1007" s="23"/>
      <c r="D1007" s="23"/>
    </row>
    <row r="1008" spans="3:4" x14ac:dyDescent="0.2">
      <c r="C1008" s="23"/>
      <c r="D1008" s="23"/>
    </row>
    <row r="1009" spans="3:4" x14ac:dyDescent="0.2">
      <c r="C1009" s="23"/>
      <c r="D1009" s="23"/>
    </row>
    <row r="1010" spans="3:4" x14ac:dyDescent="0.2">
      <c r="C1010" s="23"/>
      <c r="D1010" s="23"/>
    </row>
    <row r="1011" spans="3:4" x14ac:dyDescent="0.2">
      <c r="C1011" s="23"/>
      <c r="D1011" s="23"/>
    </row>
    <row r="1012" spans="3:4" x14ac:dyDescent="0.2">
      <c r="C1012" s="23"/>
      <c r="D1012" s="23"/>
    </row>
    <row r="1013" spans="3:4" x14ac:dyDescent="0.2">
      <c r="C1013" s="23"/>
      <c r="D1013" s="23"/>
    </row>
    <row r="1014" spans="3:4" x14ac:dyDescent="0.2">
      <c r="C1014" s="23"/>
      <c r="D1014" s="23"/>
    </row>
    <row r="1015" spans="3:4" x14ac:dyDescent="0.2">
      <c r="C1015" s="23"/>
      <c r="D1015" s="23"/>
    </row>
    <row r="1016" spans="3:4" x14ac:dyDescent="0.2">
      <c r="C1016" s="23"/>
      <c r="D1016" s="23"/>
    </row>
    <row r="1017" spans="3:4" x14ac:dyDescent="0.2">
      <c r="C1017" s="23"/>
      <c r="D1017" s="23"/>
    </row>
    <row r="1018" spans="3:4" x14ac:dyDescent="0.2">
      <c r="C1018" s="23"/>
      <c r="D1018" s="23"/>
    </row>
    <row r="1019" spans="3:4" x14ac:dyDescent="0.2">
      <c r="C1019" s="23"/>
      <c r="D1019" s="23"/>
    </row>
    <row r="1020" spans="3:4" x14ac:dyDescent="0.2">
      <c r="C1020" s="23"/>
      <c r="D1020" s="23"/>
    </row>
    <row r="1021" spans="3:4" x14ac:dyDescent="0.2">
      <c r="C1021" s="23"/>
      <c r="D1021" s="23"/>
    </row>
    <row r="1022" spans="3:4" x14ac:dyDescent="0.2">
      <c r="C1022" s="23"/>
      <c r="D1022" s="23"/>
    </row>
    <row r="1023" spans="3:4" x14ac:dyDescent="0.2">
      <c r="C1023" s="23"/>
      <c r="D1023" s="23"/>
    </row>
    <row r="1024" spans="3:4" x14ac:dyDescent="0.2">
      <c r="C1024" s="23"/>
      <c r="D1024" s="23"/>
    </row>
    <row r="1025" spans="3:4" x14ac:dyDescent="0.2">
      <c r="C1025" s="23"/>
      <c r="D1025" s="23"/>
    </row>
    <row r="1026" spans="3:4" x14ac:dyDescent="0.2">
      <c r="C1026" s="23"/>
      <c r="D1026" s="23"/>
    </row>
    <row r="1027" spans="3:4" x14ac:dyDescent="0.2">
      <c r="C1027" s="23"/>
      <c r="D1027" s="23"/>
    </row>
    <row r="1028" spans="3:4" x14ac:dyDescent="0.2">
      <c r="C1028" s="23"/>
      <c r="D1028" s="23"/>
    </row>
    <row r="1029" spans="3:4" x14ac:dyDescent="0.2">
      <c r="C1029" s="23"/>
      <c r="D1029" s="23"/>
    </row>
    <row r="1030" spans="3:4" x14ac:dyDescent="0.2">
      <c r="C1030" s="23"/>
      <c r="D1030" s="23"/>
    </row>
    <row r="1031" spans="3:4" x14ac:dyDescent="0.2">
      <c r="C1031" s="23"/>
      <c r="D1031" s="23"/>
    </row>
    <row r="1032" spans="3:4" x14ac:dyDescent="0.2">
      <c r="C1032" s="23"/>
      <c r="D1032" s="23"/>
    </row>
    <row r="1033" spans="3:4" x14ac:dyDescent="0.2">
      <c r="C1033" s="23"/>
      <c r="D1033" s="23"/>
    </row>
    <row r="1034" spans="3:4" x14ac:dyDescent="0.2">
      <c r="C1034" s="23"/>
      <c r="D1034" s="23"/>
    </row>
    <row r="1035" spans="3:4" x14ac:dyDescent="0.2">
      <c r="C1035" s="23"/>
      <c r="D1035" s="23"/>
    </row>
    <row r="1036" spans="3:4" x14ac:dyDescent="0.2">
      <c r="C1036" s="23"/>
      <c r="D1036" s="23"/>
    </row>
    <row r="1037" spans="3:4" x14ac:dyDescent="0.2">
      <c r="C1037" s="23"/>
      <c r="D1037" s="23"/>
    </row>
    <row r="1038" spans="3:4" x14ac:dyDescent="0.2">
      <c r="C1038" s="23"/>
      <c r="D1038" s="23"/>
    </row>
    <row r="1039" spans="3:4" x14ac:dyDescent="0.2">
      <c r="C1039" s="23"/>
      <c r="D1039" s="23"/>
    </row>
    <row r="1040" spans="3:4" x14ac:dyDescent="0.2">
      <c r="C1040" s="23"/>
      <c r="D1040" s="23"/>
    </row>
    <row r="1041" spans="3:4" x14ac:dyDescent="0.2">
      <c r="C1041" s="23"/>
      <c r="D1041" s="23"/>
    </row>
    <row r="1042" spans="3:4" x14ac:dyDescent="0.2">
      <c r="C1042" s="23"/>
      <c r="D1042" s="23"/>
    </row>
    <row r="1043" spans="3:4" x14ac:dyDescent="0.2">
      <c r="C1043" s="23"/>
      <c r="D1043" s="23"/>
    </row>
    <row r="1044" spans="3:4" x14ac:dyDescent="0.2">
      <c r="C1044" s="23"/>
      <c r="D1044" s="23"/>
    </row>
    <row r="1045" spans="3:4" x14ac:dyDescent="0.2">
      <c r="C1045" s="23"/>
      <c r="D1045" s="23"/>
    </row>
    <row r="1046" spans="3:4" x14ac:dyDescent="0.2">
      <c r="C1046" s="23"/>
      <c r="D1046" s="23"/>
    </row>
    <row r="1047" spans="3:4" x14ac:dyDescent="0.2">
      <c r="C1047" s="23"/>
      <c r="D1047" s="23"/>
    </row>
    <row r="1048" spans="3:4" x14ac:dyDescent="0.2">
      <c r="C1048" s="23"/>
      <c r="D1048" s="23"/>
    </row>
    <row r="1049" spans="3:4" x14ac:dyDescent="0.2">
      <c r="C1049" s="23"/>
      <c r="D1049" s="23"/>
    </row>
    <row r="1050" spans="3:4" x14ac:dyDescent="0.2">
      <c r="C1050" s="23"/>
      <c r="D1050" s="23"/>
    </row>
    <row r="1051" spans="3:4" x14ac:dyDescent="0.2">
      <c r="C1051" s="23"/>
      <c r="D1051" s="23"/>
    </row>
    <row r="1052" spans="3:4" x14ac:dyDescent="0.2">
      <c r="C1052" s="23"/>
      <c r="D1052" s="23"/>
    </row>
    <row r="1053" spans="3:4" x14ac:dyDescent="0.2">
      <c r="C1053" s="23"/>
      <c r="D1053" s="23"/>
    </row>
    <row r="1054" spans="3:4" x14ac:dyDescent="0.2">
      <c r="C1054" s="23"/>
      <c r="D1054" s="23"/>
    </row>
    <row r="1055" spans="3:4" x14ac:dyDescent="0.2">
      <c r="C1055" s="23"/>
      <c r="D1055" s="23"/>
    </row>
    <row r="1056" spans="3:4" x14ac:dyDescent="0.2">
      <c r="C1056" s="23"/>
      <c r="D1056" s="23"/>
    </row>
    <row r="1057" spans="3:4" x14ac:dyDescent="0.2">
      <c r="C1057" s="23"/>
      <c r="D1057" s="23"/>
    </row>
    <row r="1058" spans="3:4" x14ac:dyDescent="0.2">
      <c r="C1058" s="23"/>
      <c r="D1058" s="23"/>
    </row>
    <row r="1059" spans="3:4" x14ac:dyDescent="0.2">
      <c r="C1059" s="23"/>
      <c r="D1059" s="23"/>
    </row>
    <row r="1060" spans="3:4" x14ac:dyDescent="0.2">
      <c r="C1060" s="23"/>
      <c r="D1060" s="23"/>
    </row>
    <row r="1061" spans="3:4" x14ac:dyDescent="0.2">
      <c r="C1061" s="23"/>
      <c r="D1061" s="23"/>
    </row>
    <row r="1062" spans="3:4" x14ac:dyDescent="0.2">
      <c r="C1062" s="23"/>
      <c r="D1062" s="23"/>
    </row>
    <row r="1063" spans="3:4" x14ac:dyDescent="0.2">
      <c r="C1063" s="23"/>
      <c r="D1063" s="23"/>
    </row>
    <row r="1064" spans="3:4" x14ac:dyDescent="0.2">
      <c r="C1064" s="23"/>
      <c r="D1064" s="23"/>
    </row>
    <row r="1065" spans="3:4" x14ac:dyDescent="0.2">
      <c r="C1065" s="23"/>
      <c r="D1065" s="23"/>
    </row>
    <row r="1066" spans="3:4" x14ac:dyDescent="0.2">
      <c r="C1066" s="23"/>
      <c r="D1066" s="23"/>
    </row>
    <row r="1067" spans="3:4" x14ac:dyDescent="0.2">
      <c r="C1067" s="23"/>
      <c r="D1067" s="23"/>
    </row>
    <row r="1068" spans="3:4" x14ac:dyDescent="0.2">
      <c r="C1068" s="23"/>
      <c r="D1068" s="23"/>
    </row>
    <row r="1069" spans="3:4" x14ac:dyDescent="0.2">
      <c r="C1069" s="23"/>
      <c r="D1069" s="23"/>
    </row>
    <row r="1070" spans="3:4" x14ac:dyDescent="0.2">
      <c r="C1070" s="23"/>
      <c r="D1070" s="23"/>
    </row>
    <row r="1071" spans="3:4" x14ac:dyDescent="0.2">
      <c r="C1071" s="23"/>
      <c r="D1071" s="23"/>
    </row>
    <row r="1072" spans="3:4" x14ac:dyDescent="0.2">
      <c r="C1072" s="23"/>
      <c r="D1072" s="23"/>
    </row>
    <row r="1073" spans="3:4" x14ac:dyDescent="0.2">
      <c r="C1073" s="23"/>
      <c r="D1073" s="23"/>
    </row>
    <row r="1074" spans="3:4" x14ac:dyDescent="0.2">
      <c r="C1074" s="23"/>
      <c r="D1074" s="23"/>
    </row>
    <row r="1075" spans="3:4" x14ac:dyDescent="0.2">
      <c r="C1075" s="23"/>
      <c r="D1075" s="23"/>
    </row>
    <row r="1076" spans="3:4" x14ac:dyDescent="0.2">
      <c r="C1076" s="23"/>
      <c r="D1076" s="23"/>
    </row>
    <row r="1077" spans="3:4" x14ac:dyDescent="0.2">
      <c r="C1077" s="23"/>
      <c r="D1077" s="23"/>
    </row>
    <row r="1078" spans="3:4" x14ac:dyDescent="0.2">
      <c r="C1078" s="23"/>
      <c r="D1078" s="23"/>
    </row>
    <row r="1079" spans="3:4" x14ac:dyDescent="0.2">
      <c r="C1079" s="23"/>
      <c r="D1079" s="23"/>
    </row>
    <row r="1080" spans="3:4" x14ac:dyDescent="0.2">
      <c r="C1080" s="23"/>
      <c r="D1080" s="23"/>
    </row>
    <row r="1081" spans="3:4" x14ac:dyDescent="0.2">
      <c r="C1081" s="23"/>
      <c r="D1081" s="23"/>
    </row>
    <row r="1082" spans="3:4" x14ac:dyDescent="0.2">
      <c r="C1082" s="23"/>
      <c r="D1082" s="23"/>
    </row>
    <row r="1083" spans="3:4" x14ac:dyDescent="0.2">
      <c r="C1083" s="23"/>
      <c r="D1083" s="23"/>
    </row>
    <row r="1084" spans="3:4" x14ac:dyDescent="0.2">
      <c r="C1084" s="23"/>
      <c r="D1084" s="23"/>
    </row>
    <row r="1085" spans="3:4" x14ac:dyDescent="0.2">
      <c r="C1085" s="23"/>
      <c r="D1085" s="23"/>
    </row>
    <row r="1086" spans="3:4" x14ac:dyDescent="0.2">
      <c r="C1086" s="23"/>
      <c r="D1086" s="23"/>
    </row>
    <row r="1087" spans="3:4" x14ac:dyDescent="0.2">
      <c r="C1087" s="23"/>
      <c r="D1087" s="23"/>
    </row>
    <row r="1088" spans="3:4" x14ac:dyDescent="0.2">
      <c r="C1088" s="23"/>
      <c r="D1088" s="23"/>
    </row>
    <row r="1089" spans="3:4" x14ac:dyDescent="0.2">
      <c r="C1089" s="23"/>
      <c r="D1089" s="23"/>
    </row>
    <row r="1090" spans="3:4" x14ac:dyDescent="0.2">
      <c r="C1090" s="23"/>
      <c r="D1090" s="23"/>
    </row>
    <row r="1091" spans="3:4" x14ac:dyDescent="0.2">
      <c r="C1091" s="23"/>
      <c r="D1091" s="23"/>
    </row>
    <row r="1092" spans="3:4" x14ac:dyDescent="0.2">
      <c r="C1092" s="23"/>
      <c r="D1092" s="23"/>
    </row>
    <row r="1093" spans="3:4" x14ac:dyDescent="0.2">
      <c r="C1093" s="23"/>
      <c r="D1093" s="23"/>
    </row>
    <row r="1094" spans="3:4" x14ac:dyDescent="0.2">
      <c r="C1094" s="23"/>
      <c r="D1094" s="23"/>
    </row>
    <row r="1095" spans="3:4" x14ac:dyDescent="0.2">
      <c r="C1095" s="23"/>
      <c r="D1095" s="23"/>
    </row>
    <row r="1096" spans="3:4" x14ac:dyDescent="0.2">
      <c r="C1096" s="23"/>
      <c r="D1096" s="23"/>
    </row>
    <row r="1097" spans="3:4" x14ac:dyDescent="0.2">
      <c r="C1097" s="23"/>
      <c r="D1097" s="23"/>
    </row>
    <row r="1098" spans="3:4" x14ac:dyDescent="0.2">
      <c r="C1098" s="23"/>
      <c r="D1098" s="23"/>
    </row>
    <row r="1099" spans="3:4" x14ac:dyDescent="0.2">
      <c r="C1099" s="23"/>
      <c r="D1099" s="23"/>
    </row>
    <row r="1100" spans="3:4" x14ac:dyDescent="0.2">
      <c r="C1100" s="23"/>
      <c r="D1100" s="23"/>
    </row>
    <row r="1101" spans="3:4" x14ac:dyDescent="0.2">
      <c r="C1101" s="23"/>
      <c r="D1101" s="23"/>
    </row>
    <row r="1102" spans="3:4" x14ac:dyDescent="0.2">
      <c r="C1102" s="23"/>
      <c r="D1102" s="23"/>
    </row>
    <row r="1103" spans="3:4" x14ac:dyDescent="0.2">
      <c r="C1103" s="23"/>
      <c r="D1103" s="23"/>
    </row>
    <row r="1104" spans="3:4" x14ac:dyDescent="0.2">
      <c r="C1104" s="23"/>
      <c r="D1104" s="23"/>
    </row>
    <row r="1105" spans="3:4" x14ac:dyDescent="0.2">
      <c r="C1105" s="23"/>
      <c r="D1105" s="23"/>
    </row>
    <row r="1106" spans="3:4" x14ac:dyDescent="0.2">
      <c r="C1106" s="23"/>
      <c r="D1106" s="23"/>
    </row>
    <row r="1107" spans="3:4" x14ac:dyDescent="0.2">
      <c r="C1107" s="23"/>
      <c r="D1107" s="23"/>
    </row>
    <row r="1108" spans="3:4" x14ac:dyDescent="0.2">
      <c r="C1108" s="23"/>
      <c r="D1108" s="23"/>
    </row>
    <row r="1109" spans="3:4" x14ac:dyDescent="0.2">
      <c r="C1109" s="23"/>
      <c r="D1109" s="23"/>
    </row>
    <row r="1110" spans="3:4" x14ac:dyDescent="0.2">
      <c r="C1110" s="23"/>
      <c r="D1110" s="23"/>
    </row>
    <row r="1111" spans="3:4" x14ac:dyDescent="0.2">
      <c r="C1111" s="23"/>
      <c r="D1111" s="23"/>
    </row>
    <row r="1112" spans="3:4" x14ac:dyDescent="0.2">
      <c r="C1112" s="23"/>
      <c r="D1112" s="23"/>
    </row>
    <row r="1113" spans="3:4" x14ac:dyDescent="0.2">
      <c r="C1113" s="23"/>
      <c r="D1113" s="23"/>
    </row>
    <row r="1114" spans="3:4" x14ac:dyDescent="0.2">
      <c r="C1114" s="23"/>
      <c r="D1114" s="23"/>
    </row>
    <row r="1115" spans="3:4" x14ac:dyDescent="0.2">
      <c r="C1115" s="23"/>
      <c r="D1115" s="23"/>
    </row>
    <row r="1116" spans="3:4" x14ac:dyDescent="0.2">
      <c r="C1116" s="23"/>
      <c r="D1116" s="23"/>
    </row>
    <row r="1117" spans="3:4" x14ac:dyDescent="0.2">
      <c r="C1117" s="23"/>
      <c r="D1117" s="23"/>
    </row>
    <row r="1118" spans="3:4" x14ac:dyDescent="0.2">
      <c r="C1118" s="23"/>
      <c r="D1118" s="23"/>
    </row>
    <row r="1119" spans="3:4" x14ac:dyDescent="0.2">
      <c r="C1119" s="23"/>
      <c r="D1119" s="23"/>
    </row>
    <row r="1120" spans="3:4" x14ac:dyDescent="0.2">
      <c r="C1120" s="23"/>
      <c r="D1120" s="23"/>
    </row>
    <row r="1121" spans="3:4" x14ac:dyDescent="0.2">
      <c r="C1121" s="23"/>
      <c r="D1121" s="23"/>
    </row>
    <row r="1122" spans="3:4" x14ac:dyDescent="0.2">
      <c r="C1122" s="23"/>
      <c r="D1122" s="23"/>
    </row>
    <row r="1123" spans="3:4" x14ac:dyDescent="0.2">
      <c r="C1123" s="23"/>
      <c r="D1123" s="23"/>
    </row>
    <row r="1124" spans="3:4" x14ac:dyDescent="0.2">
      <c r="C1124" s="23"/>
      <c r="D1124" s="23"/>
    </row>
    <row r="1125" spans="3:4" x14ac:dyDescent="0.2">
      <c r="C1125" s="23"/>
      <c r="D1125" s="23"/>
    </row>
    <row r="1126" spans="3:4" x14ac:dyDescent="0.2">
      <c r="C1126" s="23"/>
      <c r="D1126" s="23"/>
    </row>
    <row r="1127" spans="3:4" x14ac:dyDescent="0.2">
      <c r="C1127" s="23"/>
      <c r="D1127" s="23"/>
    </row>
    <row r="1128" spans="3:4" x14ac:dyDescent="0.2">
      <c r="C1128" s="23"/>
      <c r="D1128" s="23"/>
    </row>
    <row r="1129" spans="3:4" x14ac:dyDescent="0.2">
      <c r="C1129" s="23"/>
      <c r="D1129" s="23"/>
    </row>
    <row r="1130" spans="3:4" x14ac:dyDescent="0.2">
      <c r="C1130" s="23"/>
      <c r="D1130" s="23"/>
    </row>
    <row r="1131" spans="3:4" x14ac:dyDescent="0.2">
      <c r="C1131" s="23"/>
      <c r="D1131" s="23"/>
    </row>
    <row r="1132" spans="3:4" x14ac:dyDescent="0.2">
      <c r="C1132" s="23"/>
      <c r="D1132" s="23"/>
    </row>
    <row r="1133" spans="3:4" x14ac:dyDescent="0.2">
      <c r="C1133" s="23"/>
      <c r="D1133" s="23"/>
    </row>
    <row r="1134" spans="3:4" x14ac:dyDescent="0.2">
      <c r="C1134" s="23"/>
      <c r="D1134" s="23"/>
    </row>
    <row r="1135" spans="3:4" x14ac:dyDescent="0.2">
      <c r="C1135" s="23"/>
      <c r="D1135" s="23"/>
    </row>
    <row r="1136" spans="3:4" x14ac:dyDescent="0.2">
      <c r="C1136" s="23"/>
      <c r="D1136" s="23"/>
    </row>
    <row r="1137" spans="3:4" x14ac:dyDescent="0.2">
      <c r="C1137" s="23"/>
      <c r="D1137" s="23"/>
    </row>
    <row r="1138" spans="3:4" x14ac:dyDescent="0.2">
      <c r="C1138" s="23"/>
      <c r="D1138" s="23"/>
    </row>
    <row r="1139" spans="3:4" x14ac:dyDescent="0.2">
      <c r="C1139" s="23"/>
      <c r="D1139" s="23"/>
    </row>
    <row r="1140" spans="3:4" x14ac:dyDescent="0.2">
      <c r="C1140" s="23"/>
      <c r="D1140" s="23"/>
    </row>
    <row r="1141" spans="3:4" x14ac:dyDescent="0.2">
      <c r="C1141" s="23"/>
      <c r="D1141" s="23"/>
    </row>
    <row r="1142" spans="3:4" x14ac:dyDescent="0.2">
      <c r="C1142" s="23"/>
      <c r="D1142" s="23"/>
    </row>
    <row r="1143" spans="3:4" x14ac:dyDescent="0.2">
      <c r="C1143" s="23"/>
      <c r="D1143" s="23"/>
    </row>
    <row r="1144" spans="3:4" x14ac:dyDescent="0.2">
      <c r="C1144" s="23"/>
      <c r="D1144" s="23"/>
    </row>
    <row r="1145" spans="3:4" x14ac:dyDescent="0.2">
      <c r="C1145" s="23"/>
      <c r="D1145" s="23"/>
    </row>
    <row r="1146" spans="3:4" x14ac:dyDescent="0.2">
      <c r="C1146" s="23"/>
      <c r="D1146" s="23"/>
    </row>
    <row r="1147" spans="3:4" x14ac:dyDescent="0.2">
      <c r="C1147" s="23"/>
      <c r="D1147" s="23"/>
    </row>
    <row r="1148" spans="3:4" x14ac:dyDescent="0.2">
      <c r="C1148" s="23"/>
      <c r="D1148" s="23"/>
    </row>
    <row r="1149" spans="3:4" x14ac:dyDescent="0.2">
      <c r="C1149" s="23"/>
      <c r="D1149" s="23"/>
    </row>
    <row r="1150" spans="3:4" x14ac:dyDescent="0.2">
      <c r="C1150" s="23"/>
      <c r="D1150" s="23"/>
    </row>
    <row r="1151" spans="3:4" x14ac:dyDescent="0.2">
      <c r="C1151" s="23"/>
      <c r="D1151" s="23"/>
    </row>
    <row r="1152" spans="3:4" x14ac:dyDescent="0.2">
      <c r="C1152" s="23"/>
      <c r="D1152" s="23"/>
    </row>
    <row r="1153" spans="3:4" x14ac:dyDescent="0.2">
      <c r="C1153" s="23"/>
      <c r="D1153" s="23"/>
    </row>
    <row r="1154" spans="3:4" x14ac:dyDescent="0.2">
      <c r="C1154" s="23"/>
      <c r="D1154" s="23"/>
    </row>
    <row r="1155" spans="3:4" x14ac:dyDescent="0.2">
      <c r="C1155" s="23"/>
      <c r="D1155" s="23"/>
    </row>
    <row r="1156" spans="3:4" x14ac:dyDescent="0.2">
      <c r="C1156" s="23"/>
      <c r="D1156" s="23"/>
    </row>
    <row r="1157" spans="3:4" x14ac:dyDescent="0.2">
      <c r="C1157" s="23"/>
      <c r="D1157" s="23"/>
    </row>
    <row r="1158" spans="3:4" x14ac:dyDescent="0.2">
      <c r="C1158" s="23"/>
      <c r="D1158" s="23"/>
    </row>
    <row r="1159" spans="3:4" x14ac:dyDescent="0.2">
      <c r="C1159" s="23"/>
      <c r="D1159" s="23"/>
    </row>
    <row r="1160" spans="3:4" x14ac:dyDescent="0.2">
      <c r="C1160" s="23"/>
      <c r="D1160" s="23"/>
    </row>
    <row r="1161" spans="3:4" x14ac:dyDescent="0.2">
      <c r="C1161" s="23"/>
      <c r="D1161" s="23"/>
    </row>
    <row r="1162" spans="3:4" x14ac:dyDescent="0.2">
      <c r="C1162" s="23"/>
      <c r="D1162" s="23"/>
    </row>
    <row r="1163" spans="3:4" x14ac:dyDescent="0.2">
      <c r="C1163" s="23"/>
      <c r="D1163" s="23"/>
    </row>
    <row r="1164" spans="3:4" x14ac:dyDescent="0.2">
      <c r="C1164" s="23"/>
      <c r="D1164" s="23"/>
    </row>
    <row r="1165" spans="3:4" x14ac:dyDescent="0.2">
      <c r="C1165" s="23"/>
      <c r="D1165" s="23"/>
    </row>
    <row r="1166" spans="3:4" x14ac:dyDescent="0.2">
      <c r="C1166" s="23"/>
      <c r="D1166" s="23"/>
    </row>
    <row r="1167" spans="3:4" x14ac:dyDescent="0.2">
      <c r="C1167" s="23"/>
      <c r="D1167" s="23"/>
    </row>
    <row r="1168" spans="3:4" x14ac:dyDescent="0.2">
      <c r="C1168" s="23"/>
      <c r="D1168" s="23"/>
    </row>
    <row r="1169" spans="3:4" x14ac:dyDescent="0.2">
      <c r="C1169" s="23"/>
      <c r="D1169" s="23"/>
    </row>
    <row r="1170" spans="3:4" x14ac:dyDescent="0.2">
      <c r="C1170" s="23"/>
      <c r="D1170" s="23"/>
    </row>
    <row r="1171" spans="3:4" x14ac:dyDescent="0.2">
      <c r="C1171" s="23"/>
      <c r="D1171" s="23"/>
    </row>
    <row r="1172" spans="3:4" x14ac:dyDescent="0.2">
      <c r="C1172" s="23"/>
      <c r="D1172" s="23"/>
    </row>
    <row r="1173" spans="3:4" x14ac:dyDescent="0.2">
      <c r="C1173" s="23"/>
      <c r="D1173" s="23"/>
    </row>
    <row r="1174" spans="3:4" x14ac:dyDescent="0.2">
      <c r="C1174" s="23"/>
      <c r="D1174" s="23"/>
    </row>
    <row r="1175" spans="3:4" x14ac:dyDescent="0.2">
      <c r="C1175" s="23"/>
      <c r="D1175" s="23"/>
    </row>
    <row r="1176" spans="3:4" x14ac:dyDescent="0.2">
      <c r="C1176" s="23"/>
      <c r="D1176" s="23"/>
    </row>
    <row r="1177" spans="3:4" x14ac:dyDescent="0.2">
      <c r="C1177" s="23"/>
      <c r="D1177" s="23"/>
    </row>
    <row r="1178" spans="3:4" x14ac:dyDescent="0.2">
      <c r="C1178" s="23"/>
      <c r="D1178" s="23"/>
    </row>
    <row r="1179" spans="3:4" x14ac:dyDescent="0.2">
      <c r="C1179" s="23"/>
      <c r="D1179" s="23"/>
    </row>
    <row r="1180" spans="3:4" x14ac:dyDescent="0.2">
      <c r="C1180" s="23"/>
      <c r="D1180" s="23"/>
    </row>
    <row r="1181" spans="3:4" x14ac:dyDescent="0.2">
      <c r="C1181" s="23"/>
      <c r="D1181" s="23"/>
    </row>
    <row r="1182" spans="3:4" x14ac:dyDescent="0.2">
      <c r="C1182" s="23"/>
      <c r="D1182" s="23"/>
    </row>
    <row r="1183" spans="3:4" x14ac:dyDescent="0.2">
      <c r="C1183" s="23"/>
      <c r="D1183" s="23"/>
    </row>
    <row r="1184" spans="3:4" x14ac:dyDescent="0.2">
      <c r="C1184" s="23"/>
      <c r="D1184" s="23"/>
    </row>
    <row r="1185" spans="3:4" x14ac:dyDescent="0.2">
      <c r="C1185" s="23"/>
      <c r="D1185" s="23"/>
    </row>
    <row r="1186" spans="3:4" x14ac:dyDescent="0.2">
      <c r="C1186" s="23"/>
      <c r="D1186" s="23"/>
    </row>
    <row r="1187" spans="3:4" x14ac:dyDescent="0.2">
      <c r="C1187" s="23"/>
      <c r="D1187" s="23"/>
    </row>
    <row r="1188" spans="3:4" x14ac:dyDescent="0.2">
      <c r="C1188" s="23"/>
      <c r="D1188" s="23"/>
    </row>
    <row r="1189" spans="3:4" x14ac:dyDescent="0.2">
      <c r="C1189" s="23"/>
      <c r="D1189" s="23"/>
    </row>
    <row r="1190" spans="3:4" x14ac:dyDescent="0.2">
      <c r="C1190" s="23"/>
      <c r="D1190" s="23"/>
    </row>
    <row r="1191" spans="3:4" x14ac:dyDescent="0.2">
      <c r="C1191" s="23"/>
      <c r="D1191" s="23"/>
    </row>
    <row r="1192" spans="3:4" x14ac:dyDescent="0.2">
      <c r="C1192" s="23"/>
      <c r="D1192" s="23"/>
    </row>
    <row r="1193" spans="3:4" x14ac:dyDescent="0.2">
      <c r="C1193" s="23"/>
      <c r="D1193" s="23"/>
    </row>
    <row r="1194" spans="3:4" x14ac:dyDescent="0.2">
      <c r="C1194" s="23"/>
      <c r="D1194" s="23"/>
    </row>
    <row r="1195" spans="3:4" x14ac:dyDescent="0.2">
      <c r="C1195" s="23"/>
      <c r="D1195" s="23"/>
    </row>
    <row r="1196" spans="3:4" x14ac:dyDescent="0.2">
      <c r="C1196" s="23"/>
      <c r="D1196" s="23"/>
    </row>
    <row r="1197" spans="3:4" x14ac:dyDescent="0.2">
      <c r="C1197" s="23"/>
      <c r="D1197" s="23"/>
    </row>
    <row r="1198" spans="3:4" x14ac:dyDescent="0.2">
      <c r="C1198" s="23"/>
      <c r="D1198" s="23"/>
    </row>
    <row r="1199" spans="3:4" x14ac:dyDescent="0.2">
      <c r="C1199" s="23"/>
      <c r="D1199" s="23"/>
    </row>
    <row r="1200" spans="3:4" x14ac:dyDescent="0.2">
      <c r="C1200" s="23"/>
      <c r="D1200" s="23"/>
    </row>
    <row r="1201" spans="3:4" x14ac:dyDescent="0.2">
      <c r="C1201" s="23"/>
      <c r="D1201" s="23"/>
    </row>
    <row r="1202" spans="3:4" x14ac:dyDescent="0.2">
      <c r="C1202" s="23"/>
      <c r="D1202" s="23"/>
    </row>
    <row r="1203" spans="3:4" x14ac:dyDescent="0.2">
      <c r="C1203" s="23"/>
      <c r="D1203" s="23"/>
    </row>
    <row r="1204" spans="3:4" x14ac:dyDescent="0.2">
      <c r="C1204" s="23"/>
      <c r="D1204" s="23"/>
    </row>
    <row r="1205" spans="3:4" x14ac:dyDescent="0.2">
      <c r="C1205" s="23"/>
      <c r="D1205" s="23"/>
    </row>
    <row r="1206" spans="3:4" x14ac:dyDescent="0.2">
      <c r="C1206" s="23"/>
      <c r="D1206" s="23"/>
    </row>
    <row r="1207" spans="3:4" x14ac:dyDescent="0.2">
      <c r="C1207" s="23"/>
      <c r="D1207" s="23"/>
    </row>
    <row r="1208" spans="3:4" x14ac:dyDescent="0.2">
      <c r="C1208" s="23"/>
      <c r="D1208" s="23"/>
    </row>
    <row r="1209" spans="3:4" x14ac:dyDescent="0.2">
      <c r="C1209" s="23"/>
      <c r="D1209" s="23"/>
    </row>
    <row r="1210" spans="3:4" x14ac:dyDescent="0.2">
      <c r="C1210" s="23"/>
      <c r="D1210" s="23"/>
    </row>
    <row r="1211" spans="3:4" x14ac:dyDescent="0.2">
      <c r="C1211" s="23"/>
      <c r="D1211" s="23"/>
    </row>
    <row r="1212" spans="3:4" x14ac:dyDescent="0.2">
      <c r="C1212" s="23"/>
      <c r="D1212" s="23"/>
    </row>
    <row r="1213" spans="3:4" x14ac:dyDescent="0.2">
      <c r="C1213" s="23"/>
      <c r="D1213" s="23"/>
    </row>
    <row r="1214" spans="3:4" x14ac:dyDescent="0.2">
      <c r="C1214" s="23"/>
      <c r="D1214" s="23"/>
    </row>
    <row r="1215" spans="3:4" x14ac:dyDescent="0.2">
      <c r="C1215" s="23"/>
      <c r="D1215" s="23"/>
    </row>
    <row r="1216" spans="3:4" x14ac:dyDescent="0.2">
      <c r="C1216" s="23"/>
      <c r="D1216" s="23"/>
    </row>
    <row r="1217" spans="3:4" x14ac:dyDescent="0.2">
      <c r="C1217" s="23"/>
      <c r="D1217" s="23"/>
    </row>
    <row r="1218" spans="3:4" x14ac:dyDescent="0.2">
      <c r="C1218" s="23"/>
      <c r="D1218" s="23"/>
    </row>
    <row r="1219" spans="3:4" x14ac:dyDescent="0.2">
      <c r="C1219" s="23"/>
      <c r="D1219" s="23"/>
    </row>
    <row r="1220" spans="3:4" x14ac:dyDescent="0.2">
      <c r="C1220" s="23"/>
      <c r="D1220" s="23"/>
    </row>
    <row r="1221" spans="3:4" x14ac:dyDescent="0.2">
      <c r="C1221" s="23"/>
      <c r="D1221" s="23"/>
    </row>
    <row r="1222" spans="3:4" x14ac:dyDescent="0.2">
      <c r="C1222" s="23"/>
      <c r="D1222" s="23"/>
    </row>
    <row r="1223" spans="3:4" x14ac:dyDescent="0.2">
      <c r="C1223" s="23"/>
      <c r="D1223" s="23"/>
    </row>
    <row r="1224" spans="3:4" x14ac:dyDescent="0.2">
      <c r="C1224" s="23"/>
      <c r="D1224" s="23"/>
    </row>
    <row r="1225" spans="3:4" x14ac:dyDescent="0.2">
      <c r="C1225" s="23"/>
      <c r="D1225" s="23"/>
    </row>
    <row r="1226" spans="3:4" x14ac:dyDescent="0.2">
      <c r="C1226" s="23"/>
      <c r="D1226" s="23"/>
    </row>
    <row r="1227" spans="3:4" x14ac:dyDescent="0.2">
      <c r="C1227" s="23"/>
      <c r="D1227" s="23"/>
    </row>
    <row r="1228" spans="3:4" x14ac:dyDescent="0.2">
      <c r="C1228" s="23"/>
      <c r="D1228" s="23"/>
    </row>
    <row r="1229" spans="3:4" x14ac:dyDescent="0.2">
      <c r="C1229" s="23"/>
      <c r="D1229" s="23"/>
    </row>
    <row r="1230" spans="3:4" x14ac:dyDescent="0.2">
      <c r="C1230" s="23"/>
      <c r="D1230" s="23"/>
    </row>
    <row r="1231" spans="3:4" x14ac:dyDescent="0.2">
      <c r="C1231" s="23"/>
      <c r="D1231" s="23"/>
    </row>
    <row r="1232" spans="3:4" x14ac:dyDescent="0.2">
      <c r="C1232" s="23"/>
      <c r="D1232" s="23"/>
    </row>
    <row r="1233" spans="3:4" x14ac:dyDescent="0.2">
      <c r="C1233" s="23"/>
      <c r="D1233" s="23"/>
    </row>
    <row r="1234" spans="3:4" x14ac:dyDescent="0.2">
      <c r="C1234" s="23"/>
      <c r="D1234" s="23"/>
    </row>
    <row r="1235" spans="3:4" x14ac:dyDescent="0.2">
      <c r="C1235" s="23"/>
      <c r="D1235" s="23"/>
    </row>
    <row r="1236" spans="3:4" x14ac:dyDescent="0.2">
      <c r="C1236" s="23"/>
      <c r="D1236" s="23"/>
    </row>
    <row r="1237" spans="3:4" x14ac:dyDescent="0.2">
      <c r="C1237" s="23"/>
      <c r="D1237" s="23"/>
    </row>
    <row r="1238" spans="3:4" x14ac:dyDescent="0.2">
      <c r="C1238" s="23"/>
      <c r="D1238" s="23"/>
    </row>
    <row r="1239" spans="3:4" x14ac:dyDescent="0.2">
      <c r="C1239" s="23"/>
      <c r="D1239" s="23"/>
    </row>
    <row r="1240" spans="3:4" x14ac:dyDescent="0.2">
      <c r="C1240" s="23"/>
      <c r="D1240" s="23"/>
    </row>
    <row r="1241" spans="3:4" x14ac:dyDescent="0.2">
      <c r="C1241" s="23"/>
      <c r="D1241" s="23"/>
    </row>
    <row r="1242" spans="3:4" x14ac:dyDescent="0.2">
      <c r="C1242" s="23"/>
      <c r="D1242" s="23"/>
    </row>
    <row r="1243" spans="3:4" x14ac:dyDescent="0.2">
      <c r="C1243" s="23"/>
      <c r="D1243" s="23"/>
    </row>
    <row r="1244" spans="3:4" x14ac:dyDescent="0.2">
      <c r="C1244" s="23"/>
      <c r="D1244" s="23"/>
    </row>
    <row r="1245" spans="3:4" x14ac:dyDescent="0.2">
      <c r="C1245" s="23"/>
      <c r="D1245" s="23"/>
    </row>
    <row r="1246" spans="3:4" x14ac:dyDescent="0.2">
      <c r="C1246" s="23"/>
      <c r="D1246" s="23"/>
    </row>
    <row r="1247" spans="3:4" x14ac:dyDescent="0.2">
      <c r="C1247" s="23"/>
      <c r="D1247" s="23"/>
    </row>
    <row r="1248" spans="3:4" x14ac:dyDescent="0.2">
      <c r="C1248" s="23"/>
      <c r="D1248" s="23"/>
    </row>
    <row r="1249" spans="3:4" x14ac:dyDescent="0.2">
      <c r="C1249" s="23"/>
      <c r="D1249" s="23"/>
    </row>
    <row r="1250" spans="3:4" x14ac:dyDescent="0.2">
      <c r="C1250" s="23"/>
      <c r="D1250" s="23"/>
    </row>
    <row r="1251" spans="3:4" x14ac:dyDescent="0.2">
      <c r="C1251" s="23"/>
      <c r="D1251" s="23"/>
    </row>
    <row r="1252" spans="3:4" x14ac:dyDescent="0.2">
      <c r="C1252" s="23"/>
      <c r="D1252" s="23"/>
    </row>
    <row r="1253" spans="3:4" x14ac:dyDescent="0.2">
      <c r="C1253" s="23"/>
      <c r="D1253" s="23"/>
    </row>
    <row r="1254" spans="3:4" x14ac:dyDescent="0.2">
      <c r="C1254" s="23"/>
      <c r="D1254" s="23"/>
    </row>
    <row r="1255" spans="3:4" x14ac:dyDescent="0.2">
      <c r="C1255" s="23"/>
      <c r="D1255" s="23"/>
    </row>
    <row r="1256" spans="3:4" x14ac:dyDescent="0.2">
      <c r="C1256" s="23"/>
      <c r="D1256" s="23"/>
    </row>
    <row r="1257" spans="3:4" x14ac:dyDescent="0.2">
      <c r="C1257" s="23"/>
      <c r="D1257" s="23"/>
    </row>
    <row r="1258" spans="3:4" x14ac:dyDescent="0.2">
      <c r="C1258" s="23"/>
      <c r="D1258" s="23"/>
    </row>
    <row r="1259" spans="3:4" x14ac:dyDescent="0.2">
      <c r="C1259" s="23"/>
      <c r="D1259" s="23"/>
    </row>
    <row r="1260" spans="3:4" x14ac:dyDescent="0.2">
      <c r="C1260" s="23"/>
      <c r="D1260" s="23"/>
    </row>
    <row r="1261" spans="3:4" x14ac:dyDescent="0.2">
      <c r="C1261" s="23"/>
      <c r="D1261" s="23"/>
    </row>
    <row r="1262" spans="3:4" x14ac:dyDescent="0.2">
      <c r="C1262" s="23"/>
      <c r="D1262" s="23"/>
    </row>
    <row r="1263" spans="3:4" x14ac:dyDescent="0.2">
      <c r="C1263" s="23"/>
      <c r="D1263" s="23"/>
    </row>
    <row r="1264" spans="3:4" x14ac:dyDescent="0.2">
      <c r="C1264" s="23"/>
      <c r="D1264" s="23"/>
    </row>
    <row r="1265" spans="3:4" x14ac:dyDescent="0.2">
      <c r="C1265" s="23"/>
      <c r="D1265" s="23"/>
    </row>
    <row r="1266" spans="3:4" x14ac:dyDescent="0.2">
      <c r="C1266" s="23"/>
      <c r="D1266" s="23"/>
    </row>
    <row r="1267" spans="3:4" x14ac:dyDescent="0.2">
      <c r="C1267" s="23"/>
      <c r="D1267" s="23"/>
    </row>
    <row r="1268" spans="3:4" x14ac:dyDescent="0.2">
      <c r="C1268" s="23"/>
      <c r="D1268" s="23"/>
    </row>
    <row r="1269" spans="3:4" x14ac:dyDescent="0.2">
      <c r="C1269" s="23"/>
      <c r="D1269" s="23"/>
    </row>
    <row r="1270" spans="3:4" x14ac:dyDescent="0.2">
      <c r="C1270" s="23"/>
      <c r="D1270" s="23"/>
    </row>
    <row r="1271" spans="3:4" x14ac:dyDescent="0.2">
      <c r="C1271" s="23"/>
      <c r="D1271" s="23"/>
    </row>
    <row r="1272" spans="3:4" x14ac:dyDescent="0.2">
      <c r="C1272" s="23"/>
      <c r="D1272" s="23"/>
    </row>
    <row r="1273" spans="3:4" x14ac:dyDescent="0.2">
      <c r="C1273" s="23"/>
      <c r="D1273" s="23"/>
    </row>
    <row r="1274" spans="3:4" x14ac:dyDescent="0.2">
      <c r="C1274" s="23"/>
      <c r="D1274" s="23"/>
    </row>
    <row r="1275" spans="3:4" x14ac:dyDescent="0.2">
      <c r="C1275" s="23"/>
      <c r="D1275" s="23"/>
    </row>
    <row r="1276" spans="3:4" x14ac:dyDescent="0.2">
      <c r="C1276" s="23"/>
      <c r="D1276" s="23"/>
    </row>
    <row r="1277" spans="3:4" x14ac:dyDescent="0.2">
      <c r="C1277" s="23"/>
      <c r="D1277" s="23"/>
    </row>
    <row r="1278" spans="3:4" x14ac:dyDescent="0.2">
      <c r="C1278" s="23"/>
      <c r="D1278" s="23"/>
    </row>
    <row r="1279" spans="3:4" x14ac:dyDescent="0.2">
      <c r="C1279" s="23"/>
      <c r="D1279" s="23"/>
    </row>
    <row r="1280" spans="3:4" x14ac:dyDescent="0.2">
      <c r="C1280" s="23"/>
      <c r="D1280" s="23"/>
    </row>
    <row r="1281" spans="3:4" x14ac:dyDescent="0.2">
      <c r="C1281" s="23"/>
      <c r="D1281" s="23"/>
    </row>
    <row r="1282" spans="3:4" x14ac:dyDescent="0.2">
      <c r="C1282" s="23"/>
      <c r="D1282" s="23"/>
    </row>
    <row r="1283" spans="3:4" x14ac:dyDescent="0.2">
      <c r="C1283" s="23"/>
      <c r="D1283" s="23"/>
    </row>
    <row r="1284" spans="3:4" x14ac:dyDescent="0.2">
      <c r="C1284" s="23"/>
      <c r="D1284" s="23"/>
    </row>
    <row r="1285" spans="3:4" x14ac:dyDescent="0.2">
      <c r="C1285" s="23"/>
      <c r="D1285" s="23"/>
    </row>
    <row r="1286" spans="3:4" x14ac:dyDescent="0.2">
      <c r="C1286" s="23"/>
      <c r="D1286" s="23"/>
    </row>
    <row r="1287" spans="3:4" x14ac:dyDescent="0.2">
      <c r="C1287" s="23"/>
      <c r="D1287" s="23"/>
    </row>
    <row r="1288" spans="3:4" x14ac:dyDescent="0.2">
      <c r="C1288" s="23"/>
      <c r="D1288" s="23"/>
    </row>
    <row r="1289" spans="3:4" x14ac:dyDescent="0.2">
      <c r="C1289" s="23"/>
      <c r="D1289" s="23"/>
    </row>
    <row r="1290" spans="3:4" x14ac:dyDescent="0.2">
      <c r="C1290" s="23"/>
      <c r="D1290" s="23"/>
    </row>
    <row r="1291" spans="3:4" x14ac:dyDescent="0.2">
      <c r="C1291" s="23"/>
      <c r="D1291" s="23"/>
    </row>
    <row r="1292" spans="3:4" x14ac:dyDescent="0.2">
      <c r="C1292" s="23"/>
      <c r="D1292" s="23"/>
    </row>
    <row r="1293" spans="3:4" x14ac:dyDescent="0.2">
      <c r="C1293" s="23"/>
      <c r="D1293" s="23"/>
    </row>
    <row r="1294" spans="3:4" x14ac:dyDescent="0.2">
      <c r="C1294" s="23"/>
      <c r="D1294" s="23"/>
    </row>
    <row r="1295" spans="3:4" x14ac:dyDescent="0.2">
      <c r="C1295" s="23"/>
      <c r="D1295" s="23"/>
    </row>
    <row r="1296" spans="3:4" x14ac:dyDescent="0.2">
      <c r="C1296" s="23"/>
      <c r="D1296" s="23"/>
    </row>
    <row r="1297" spans="3:4" x14ac:dyDescent="0.2">
      <c r="C1297" s="23"/>
      <c r="D1297" s="23"/>
    </row>
    <row r="1298" spans="3:4" x14ac:dyDescent="0.2">
      <c r="C1298" s="23"/>
      <c r="D1298" s="23"/>
    </row>
    <row r="1299" spans="3:4" x14ac:dyDescent="0.2">
      <c r="C1299" s="23"/>
      <c r="D1299" s="23"/>
    </row>
    <row r="1300" spans="3:4" x14ac:dyDescent="0.2">
      <c r="C1300" s="23"/>
      <c r="D1300" s="23"/>
    </row>
    <row r="1301" spans="3:4" x14ac:dyDescent="0.2">
      <c r="C1301" s="23"/>
      <c r="D1301" s="23"/>
    </row>
    <row r="1302" spans="3:4" x14ac:dyDescent="0.2">
      <c r="C1302" s="23"/>
      <c r="D1302" s="23"/>
    </row>
    <row r="1303" spans="3:4" x14ac:dyDescent="0.2">
      <c r="C1303" s="23"/>
      <c r="D1303" s="23"/>
    </row>
    <row r="1304" spans="3:4" x14ac:dyDescent="0.2">
      <c r="C1304" s="23"/>
      <c r="D1304" s="23"/>
    </row>
    <row r="1305" spans="3:4" x14ac:dyDescent="0.2">
      <c r="C1305" s="23"/>
      <c r="D1305" s="23"/>
    </row>
    <row r="1306" spans="3:4" x14ac:dyDescent="0.2">
      <c r="C1306" s="23"/>
      <c r="D1306" s="23"/>
    </row>
    <row r="1307" spans="3:4" x14ac:dyDescent="0.2">
      <c r="C1307" s="23"/>
      <c r="D1307" s="23"/>
    </row>
    <row r="1308" spans="3:4" x14ac:dyDescent="0.2">
      <c r="C1308" s="23"/>
      <c r="D1308" s="23"/>
    </row>
    <row r="1309" spans="3:4" x14ac:dyDescent="0.2">
      <c r="C1309" s="23"/>
      <c r="D1309" s="23"/>
    </row>
    <row r="1310" spans="3:4" x14ac:dyDescent="0.2">
      <c r="C1310" s="23"/>
      <c r="D1310" s="23"/>
    </row>
    <row r="1311" spans="3:4" x14ac:dyDescent="0.2">
      <c r="C1311" s="23"/>
      <c r="D1311" s="23"/>
    </row>
    <row r="1312" spans="3:4" x14ac:dyDescent="0.2">
      <c r="C1312" s="23"/>
      <c r="D1312" s="23"/>
    </row>
    <row r="1313" spans="3:4" x14ac:dyDescent="0.2">
      <c r="C1313" s="23"/>
      <c r="D1313" s="23"/>
    </row>
    <row r="1314" spans="3:4" x14ac:dyDescent="0.2">
      <c r="C1314" s="23"/>
      <c r="D1314" s="23"/>
    </row>
    <row r="1315" spans="3:4" x14ac:dyDescent="0.2">
      <c r="C1315" s="23"/>
      <c r="D1315" s="23"/>
    </row>
    <row r="1316" spans="3:4" x14ac:dyDescent="0.2">
      <c r="C1316" s="23"/>
      <c r="D1316" s="23"/>
    </row>
    <row r="1317" spans="3:4" x14ac:dyDescent="0.2">
      <c r="C1317" s="23"/>
      <c r="D1317" s="23"/>
    </row>
    <row r="1318" spans="3:4" x14ac:dyDescent="0.2">
      <c r="C1318" s="23"/>
      <c r="D1318" s="23"/>
    </row>
    <row r="1319" spans="3:4" x14ac:dyDescent="0.2">
      <c r="C1319" s="23"/>
      <c r="D1319" s="23"/>
    </row>
    <row r="1320" spans="3:4" x14ac:dyDescent="0.2">
      <c r="C1320" s="23"/>
      <c r="D1320" s="23"/>
    </row>
    <row r="1321" spans="3:4" x14ac:dyDescent="0.2">
      <c r="C1321" s="23"/>
      <c r="D1321" s="23"/>
    </row>
    <row r="1322" spans="3:4" x14ac:dyDescent="0.2">
      <c r="C1322" s="23"/>
      <c r="D1322" s="23"/>
    </row>
    <row r="1323" spans="3:4" x14ac:dyDescent="0.2">
      <c r="C1323" s="23"/>
      <c r="D1323" s="23"/>
    </row>
    <row r="1324" spans="3:4" x14ac:dyDescent="0.2">
      <c r="C1324" s="23"/>
      <c r="D1324" s="23"/>
    </row>
    <row r="1325" spans="3:4" x14ac:dyDescent="0.2">
      <c r="C1325" s="23"/>
      <c r="D1325" s="23"/>
    </row>
    <row r="1326" spans="3:4" x14ac:dyDescent="0.2">
      <c r="C1326" s="23"/>
      <c r="D1326" s="23"/>
    </row>
    <row r="1327" spans="3:4" x14ac:dyDescent="0.2">
      <c r="C1327" s="23"/>
      <c r="D1327" s="23"/>
    </row>
    <row r="1328" spans="3:4" x14ac:dyDescent="0.2">
      <c r="C1328" s="23"/>
      <c r="D1328" s="23"/>
    </row>
    <row r="1329" spans="3:4" x14ac:dyDescent="0.2">
      <c r="C1329" s="23"/>
      <c r="D1329" s="23"/>
    </row>
    <row r="1330" spans="3:4" x14ac:dyDescent="0.2">
      <c r="C1330" s="23"/>
      <c r="D1330" s="23"/>
    </row>
    <row r="1331" spans="3:4" x14ac:dyDescent="0.2">
      <c r="C1331" s="23"/>
      <c r="D1331" s="23"/>
    </row>
    <row r="1332" spans="3:4" x14ac:dyDescent="0.2">
      <c r="C1332" s="23"/>
      <c r="D1332" s="23"/>
    </row>
    <row r="1333" spans="3:4" x14ac:dyDescent="0.2">
      <c r="C1333" s="23"/>
      <c r="D1333" s="23"/>
    </row>
    <row r="1334" spans="3:4" x14ac:dyDescent="0.2">
      <c r="C1334" s="23"/>
      <c r="D1334" s="23"/>
    </row>
    <row r="1335" spans="3:4" x14ac:dyDescent="0.2">
      <c r="C1335" s="23"/>
      <c r="D1335" s="23"/>
    </row>
    <row r="1336" spans="3:4" x14ac:dyDescent="0.2">
      <c r="C1336" s="23"/>
      <c r="D1336" s="23"/>
    </row>
    <row r="1337" spans="3:4" x14ac:dyDescent="0.2">
      <c r="C1337" s="23"/>
      <c r="D1337" s="23"/>
    </row>
    <row r="1338" spans="3:4" x14ac:dyDescent="0.2">
      <c r="C1338" s="23"/>
      <c r="D1338" s="23"/>
    </row>
    <row r="1339" spans="3:4" x14ac:dyDescent="0.2">
      <c r="C1339" s="23"/>
      <c r="D1339" s="23"/>
    </row>
    <row r="1340" spans="3:4" x14ac:dyDescent="0.2">
      <c r="C1340" s="23"/>
      <c r="D1340" s="23"/>
    </row>
    <row r="1341" spans="3:4" x14ac:dyDescent="0.2">
      <c r="C1341" s="23"/>
      <c r="D1341" s="23"/>
    </row>
    <row r="1342" spans="3:4" x14ac:dyDescent="0.2">
      <c r="C1342" s="23"/>
      <c r="D1342" s="23"/>
    </row>
    <row r="1343" spans="3:4" x14ac:dyDescent="0.2">
      <c r="C1343" s="23"/>
      <c r="D1343" s="23"/>
    </row>
    <row r="1344" spans="3:4" x14ac:dyDescent="0.2">
      <c r="C1344" s="23"/>
      <c r="D1344" s="23"/>
    </row>
    <row r="1345" spans="3:4" x14ac:dyDescent="0.2">
      <c r="C1345" s="23"/>
      <c r="D1345" s="23"/>
    </row>
    <row r="1346" spans="3:4" x14ac:dyDescent="0.2">
      <c r="C1346" s="23"/>
      <c r="D1346" s="23"/>
    </row>
    <row r="1347" spans="3:4" x14ac:dyDescent="0.2">
      <c r="C1347" s="23"/>
      <c r="D1347" s="23"/>
    </row>
    <row r="1348" spans="3:4" x14ac:dyDescent="0.2">
      <c r="C1348" s="23"/>
      <c r="D1348" s="23"/>
    </row>
    <row r="1349" spans="3:4" x14ac:dyDescent="0.2">
      <c r="C1349" s="23"/>
      <c r="D1349" s="23"/>
    </row>
    <row r="1350" spans="3:4" x14ac:dyDescent="0.2">
      <c r="C1350" s="23"/>
      <c r="D1350" s="23"/>
    </row>
    <row r="1351" spans="3:4" x14ac:dyDescent="0.2">
      <c r="C1351" s="23"/>
      <c r="D1351" s="23"/>
    </row>
    <row r="1352" spans="3:4" x14ac:dyDescent="0.2">
      <c r="C1352" s="23"/>
      <c r="D1352" s="23"/>
    </row>
    <row r="1353" spans="3:4" x14ac:dyDescent="0.2">
      <c r="C1353" s="23"/>
      <c r="D1353" s="23"/>
    </row>
    <row r="1354" spans="3:4" x14ac:dyDescent="0.2">
      <c r="C1354" s="23"/>
      <c r="D1354" s="23"/>
    </row>
    <row r="1355" spans="3:4" x14ac:dyDescent="0.2">
      <c r="C1355" s="23"/>
      <c r="D1355" s="23"/>
    </row>
    <row r="1356" spans="3:4" x14ac:dyDescent="0.2">
      <c r="C1356" s="23"/>
      <c r="D1356" s="23"/>
    </row>
    <row r="1357" spans="3:4" x14ac:dyDescent="0.2">
      <c r="C1357" s="23"/>
      <c r="D1357" s="23"/>
    </row>
    <row r="1358" spans="3:4" x14ac:dyDescent="0.2">
      <c r="C1358" s="23"/>
      <c r="D1358" s="23"/>
    </row>
    <row r="1359" spans="3:4" x14ac:dyDescent="0.2">
      <c r="C1359" s="23"/>
      <c r="D1359" s="23"/>
    </row>
    <row r="1360" spans="3:4" x14ac:dyDescent="0.2">
      <c r="C1360" s="23"/>
      <c r="D1360" s="23"/>
    </row>
    <row r="1361" spans="3:4" x14ac:dyDescent="0.2">
      <c r="C1361" s="23"/>
      <c r="D1361" s="23"/>
    </row>
    <row r="1362" spans="3:4" x14ac:dyDescent="0.2">
      <c r="C1362" s="23"/>
      <c r="D1362" s="23"/>
    </row>
    <row r="1363" spans="3:4" x14ac:dyDescent="0.2">
      <c r="C1363" s="23"/>
      <c r="D1363" s="23"/>
    </row>
    <row r="1364" spans="3:4" x14ac:dyDescent="0.2">
      <c r="C1364" s="23"/>
      <c r="D1364" s="23"/>
    </row>
    <row r="1365" spans="3:4" x14ac:dyDescent="0.2">
      <c r="C1365" s="23"/>
      <c r="D1365" s="23"/>
    </row>
    <row r="1366" spans="3:4" x14ac:dyDescent="0.2">
      <c r="C1366" s="23"/>
      <c r="D1366" s="23"/>
    </row>
    <row r="1367" spans="3:4" x14ac:dyDescent="0.2">
      <c r="C1367" s="23"/>
      <c r="D1367" s="23"/>
    </row>
    <row r="1368" spans="3:4" x14ac:dyDescent="0.2">
      <c r="C1368" s="23"/>
      <c r="D1368" s="23"/>
    </row>
    <row r="1369" spans="3:4" x14ac:dyDescent="0.2">
      <c r="C1369" s="23"/>
      <c r="D1369" s="23"/>
    </row>
    <row r="1370" spans="3:4" x14ac:dyDescent="0.2">
      <c r="C1370" s="23"/>
      <c r="D1370" s="23"/>
    </row>
    <row r="1371" spans="3:4" x14ac:dyDescent="0.2">
      <c r="C1371" s="23"/>
      <c r="D1371" s="23"/>
    </row>
    <row r="1372" spans="3:4" x14ac:dyDescent="0.2">
      <c r="C1372" s="23"/>
      <c r="D1372" s="23"/>
    </row>
    <row r="1373" spans="3:4" x14ac:dyDescent="0.2">
      <c r="C1373" s="23"/>
      <c r="D1373" s="23"/>
    </row>
    <row r="1374" spans="3:4" x14ac:dyDescent="0.2">
      <c r="C1374" s="23"/>
      <c r="D1374" s="23"/>
    </row>
    <row r="1375" spans="3:4" x14ac:dyDescent="0.2">
      <c r="C1375" s="23"/>
      <c r="D1375" s="23"/>
    </row>
    <row r="1376" spans="3:4" x14ac:dyDescent="0.2">
      <c r="C1376" s="23"/>
      <c r="D1376" s="23"/>
    </row>
    <row r="1377" spans="3:4" x14ac:dyDescent="0.2">
      <c r="C1377" s="23"/>
      <c r="D1377" s="23"/>
    </row>
    <row r="1378" spans="3:4" x14ac:dyDescent="0.2">
      <c r="C1378" s="23"/>
      <c r="D1378" s="23"/>
    </row>
    <row r="1379" spans="3:4" x14ac:dyDescent="0.2">
      <c r="C1379" s="23"/>
      <c r="D1379" s="23"/>
    </row>
    <row r="1380" spans="3:4" x14ac:dyDescent="0.2">
      <c r="C1380" s="23"/>
      <c r="D1380" s="23"/>
    </row>
    <row r="1381" spans="3:4" x14ac:dyDescent="0.2">
      <c r="C1381" s="23"/>
      <c r="D1381" s="23"/>
    </row>
    <row r="1382" spans="3:4" x14ac:dyDescent="0.2">
      <c r="C1382" s="23"/>
      <c r="D1382" s="23"/>
    </row>
    <row r="1383" spans="3:4" x14ac:dyDescent="0.2">
      <c r="C1383" s="23"/>
      <c r="D1383" s="23"/>
    </row>
    <row r="1384" spans="3:4" x14ac:dyDescent="0.2">
      <c r="C1384" s="23"/>
      <c r="D1384" s="23"/>
    </row>
    <row r="1385" spans="3:4" x14ac:dyDescent="0.2">
      <c r="C1385" s="23"/>
      <c r="D1385" s="23"/>
    </row>
    <row r="1386" spans="3:4" x14ac:dyDescent="0.2">
      <c r="C1386" s="23"/>
      <c r="D1386" s="23"/>
    </row>
    <row r="1387" spans="3:4" x14ac:dyDescent="0.2">
      <c r="C1387" s="23"/>
      <c r="D1387" s="23"/>
    </row>
    <row r="1388" spans="3:4" x14ac:dyDescent="0.2">
      <c r="C1388" s="23"/>
      <c r="D1388" s="23"/>
    </row>
    <row r="1389" spans="3:4" x14ac:dyDescent="0.2">
      <c r="C1389" s="23"/>
      <c r="D1389" s="23"/>
    </row>
    <row r="1390" spans="3:4" x14ac:dyDescent="0.2">
      <c r="C1390" s="23"/>
      <c r="D1390" s="23"/>
    </row>
    <row r="1391" spans="3:4" x14ac:dyDescent="0.2">
      <c r="C1391" s="23"/>
      <c r="D1391" s="23"/>
    </row>
    <row r="1392" spans="3:4" x14ac:dyDescent="0.2">
      <c r="C1392" s="23"/>
      <c r="D1392" s="23"/>
    </row>
    <row r="1393" spans="3:4" x14ac:dyDescent="0.2">
      <c r="C1393" s="23"/>
      <c r="D1393" s="23"/>
    </row>
    <row r="1394" spans="3:4" x14ac:dyDescent="0.2">
      <c r="C1394" s="23"/>
      <c r="D1394" s="23"/>
    </row>
    <row r="1395" spans="3:4" x14ac:dyDescent="0.2">
      <c r="C1395" s="23"/>
      <c r="D1395" s="23"/>
    </row>
    <row r="1396" spans="3:4" x14ac:dyDescent="0.2">
      <c r="C1396" s="23"/>
      <c r="D1396" s="23"/>
    </row>
    <row r="1397" spans="3:4" x14ac:dyDescent="0.2">
      <c r="C1397" s="23"/>
      <c r="D1397" s="23"/>
    </row>
    <row r="1398" spans="3:4" x14ac:dyDescent="0.2">
      <c r="C1398" s="23"/>
      <c r="D1398" s="23"/>
    </row>
    <row r="1399" spans="3:4" x14ac:dyDescent="0.2">
      <c r="C1399" s="23"/>
      <c r="D1399" s="23"/>
    </row>
    <row r="1400" spans="3:4" x14ac:dyDescent="0.2">
      <c r="C1400" s="23"/>
      <c r="D1400" s="23"/>
    </row>
    <row r="1401" spans="3:4" x14ac:dyDescent="0.2">
      <c r="C1401" s="23"/>
      <c r="D1401" s="23"/>
    </row>
    <row r="1402" spans="3:4" x14ac:dyDescent="0.2">
      <c r="C1402" s="23"/>
      <c r="D1402" s="23"/>
    </row>
    <row r="1403" spans="3:4" x14ac:dyDescent="0.2">
      <c r="C1403" s="23"/>
      <c r="D1403" s="23"/>
    </row>
    <row r="1404" spans="3:4" x14ac:dyDescent="0.2">
      <c r="C1404" s="23"/>
      <c r="D1404" s="23"/>
    </row>
    <row r="1405" spans="3:4" x14ac:dyDescent="0.2">
      <c r="C1405" s="23"/>
      <c r="D1405" s="23"/>
    </row>
    <row r="1406" spans="3:4" x14ac:dyDescent="0.2">
      <c r="C1406" s="23"/>
      <c r="D1406" s="23"/>
    </row>
    <row r="1407" spans="3:4" x14ac:dyDescent="0.2">
      <c r="C1407" s="23"/>
      <c r="D1407" s="23"/>
    </row>
    <row r="1408" spans="3:4" x14ac:dyDescent="0.2">
      <c r="C1408" s="23"/>
      <c r="D1408" s="23"/>
    </row>
    <row r="1409" spans="3:4" x14ac:dyDescent="0.2">
      <c r="C1409" s="23"/>
      <c r="D1409" s="23"/>
    </row>
    <row r="1410" spans="3:4" x14ac:dyDescent="0.2">
      <c r="C1410" s="23"/>
      <c r="D1410" s="23"/>
    </row>
    <row r="1411" spans="3:4" x14ac:dyDescent="0.2">
      <c r="C1411" s="23"/>
      <c r="D1411" s="23"/>
    </row>
    <row r="1412" spans="3:4" x14ac:dyDescent="0.2">
      <c r="C1412" s="23"/>
      <c r="D1412" s="23"/>
    </row>
    <row r="1413" spans="3:4" x14ac:dyDescent="0.2">
      <c r="C1413" s="23"/>
      <c r="D1413" s="23"/>
    </row>
    <row r="1414" spans="3:4" x14ac:dyDescent="0.2">
      <c r="C1414" s="23"/>
      <c r="D1414" s="23"/>
    </row>
    <row r="1415" spans="3:4" x14ac:dyDescent="0.2">
      <c r="C1415" s="23"/>
      <c r="D1415" s="23"/>
    </row>
    <row r="1416" spans="3:4" x14ac:dyDescent="0.2">
      <c r="C1416" s="23"/>
      <c r="D1416" s="23"/>
    </row>
    <row r="1417" spans="3:4" x14ac:dyDescent="0.2">
      <c r="C1417" s="23"/>
      <c r="D1417" s="23"/>
    </row>
    <row r="1418" spans="3:4" x14ac:dyDescent="0.2">
      <c r="C1418" s="23"/>
      <c r="D1418" s="23"/>
    </row>
    <row r="1419" spans="3:4" x14ac:dyDescent="0.2">
      <c r="C1419" s="23"/>
      <c r="D1419" s="23"/>
    </row>
    <row r="1420" spans="3:4" x14ac:dyDescent="0.2">
      <c r="C1420" s="23"/>
      <c r="D1420" s="23"/>
    </row>
    <row r="1421" spans="3:4" x14ac:dyDescent="0.2">
      <c r="C1421" s="23"/>
      <c r="D1421" s="23"/>
    </row>
    <row r="1422" spans="3:4" x14ac:dyDescent="0.2">
      <c r="C1422" s="23"/>
      <c r="D1422" s="23"/>
    </row>
    <row r="1423" spans="3:4" x14ac:dyDescent="0.2">
      <c r="C1423" s="23"/>
      <c r="D1423" s="23"/>
    </row>
    <row r="1424" spans="3:4" x14ac:dyDescent="0.2">
      <c r="C1424" s="23"/>
      <c r="D1424" s="23"/>
    </row>
    <row r="1425" spans="3:4" x14ac:dyDescent="0.2">
      <c r="C1425" s="23"/>
      <c r="D1425" s="23"/>
    </row>
    <row r="1426" spans="3:4" x14ac:dyDescent="0.2">
      <c r="C1426" s="23"/>
      <c r="D1426" s="23"/>
    </row>
    <row r="1427" spans="3:4" x14ac:dyDescent="0.2">
      <c r="C1427" s="23"/>
      <c r="D1427" s="23"/>
    </row>
    <row r="1428" spans="3:4" x14ac:dyDescent="0.2">
      <c r="C1428" s="23"/>
      <c r="D1428" s="23"/>
    </row>
    <row r="1429" spans="3:4" x14ac:dyDescent="0.2">
      <c r="C1429" s="23"/>
      <c r="D1429" s="23"/>
    </row>
    <row r="1430" spans="3:4" x14ac:dyDescent="0.2">
      <c r="C1430" s="23"/>
      <c r="D1430" s="23"/>
    </row>
    <row r="1431" spans="3:4" x14ac:dyDescent="0.2">
      <c r="C1431" s="23"/>
      <c r="D1431" s="23"/>
    </row>
    <row r="1432" spans="3:4" x14ac:dyDescent="0.2">
      <c r="C1432" s="23"/>
      <c r="D1432" s="23"/>
    </row>
    <row r="1433" spans="3:4" x14ac:dyDescent="0.2">
      <c r="C1433" s="23"/>
      <c r="D1433" s="23"/>
    </row>
    <row r="1434" spans="3:4" x14ac:dyDescent="0.2">
      <c r="C1434" s="23"/>
      <c r="D1434" s="23"/>
    </row>
    <row r="1435" spans="3:4" x14ac:dyDescent="0.2">
      <c r="C1435" s="23"/>
      <c r="D1435" s="23"/>
    </row>
    <row r="1436" spans="3:4" x14ac:dyDescent="0.2">
      <c r="C1436" s="23"/>
      <c r="D1436" s="23"/>
    </row>
    <row r="1437" spans="3:4" x14ac:dyDescent="0.2">
      <c r="C1437" s="23"/>
      <c r="D1437" s="23"/>
    </row>
    <row r="1438" spans="3:4" x14ac:dyDescent="0.2">
      <c r="C1438" s="23"/>
      <c r="D1438" s="23"/>
    </row>
    <row r="1439" spans="3:4" x14ac:dyDescent="0.2">
      <c r="C1439" s="23"/>
      <c r="D1439" s="23"/>
    </row>
    <row r="1440" spans="3:4" x14ac:dyDescent="0.2">
      <c r="C1440" s="23"/>
      <c r="D1440" s="23"/>
    </row>
    <row r="1441" spans="3:4" x14ac:dyDescent="0.2">
      <c r="C1441" s="23"/>
      <c r="D1441" s="23"/>
    </row>
    <row r="1442" spans="3:4" x14ac:dyDescent="0.2">
      <c r="C1442" s="23"/>
      <c r="D1442" s="23"/>
    </row>
    <row r="1443" spans="3:4" x14ac:dyDescent="0.2">
      <c r="C1443" s="23"/>
      <c r="D1443" s="23"/>
    </row>
    <row r="1444" spans="3:4" x14ac:dyDescent="0.2">
      <c r="C1444" s="23"/>
      <c r="D1444" s="23"/>
    </row>
    <row r="1445" spans="3:4" x14ac:dyDescent="0.2">
      <c r="C1445" s="23"/>
      <c r="D1445" s="23"/>
    </row>
    <row r="1446" spans="3:4" x14ac:dyDescent="0.2">
      <c r="C1446" s="23"/>
      <c r="D1446" s="23"/>
    </row>
    <row r="1447" spans="3:4" x14ac:dyDescent="0.2">
      <c r="C1447" s="23"/>
      <c r="D1447" s="23"/>
    </row>
    <row r="1448" spans="3:4" x14ac:dyDescent="0.2">
      <c r="C1448" s="23"/>
      <c r="D1448" s="23"/>
    </row>
    <row r="1449" spans="3:4" x14ac:dyDescent="0.2">
      <c r="C1449" s="23"/>
      <c r="D1449" s="23"/>
    </row>
    <row r="1450" spans="3:4" x14ac:dyDescent="0.2">
      <c r="C1450" s="23"/>
      <c r="D1450" s="23"/>
    </row>
    <row r="1451" spans="3:4" x14ac:dyDescent="0.2">
      <c r="C1451" s="23"/>
      <c r="D1451" s="23"/>
    </row>
    <row r="1452" spans="3:4" x14ac:dyDescent="0.2">
      <c r="C1452" s="23"/>
      <c r="D1452" s="23"/>
    </row>
    <row r="1453" spans="3:4" x14ac:dyDescent="0.2">
      <c r="C1453" s="23"/>
      <c r="D1453" s="23"/>
    </row>
    <row r="1454" spans="3:4" x14ac:dyDescent="0.2">
      <c r="C1454" s="23"/>
      <c r="D1454" s="23"/>
    </row>
    <row r="1455" spans="3:4" x14ac:dyDescent="0.2">
      <c r="C1455" s="23"/>
      <c r="D1455" s="23"/>
    </row>
    <row r="1456" spans="3:4" x14ac:dyDescent="0.2">
      <c r="C1456" s="23"/>
      <c r="D1456" s="23"/>
    </row>
    <row r="1457" spans="3:4" x14ac:dyDescent="0.2">
      <c r="C1457" s="23"/>
      <c r="D1457" s="23"/>
    </row>
    <row r="1458" spans="3:4" x14ac:dyDescent="0.2">
      <c r="C1458" s="23"/>
      <c r="D1458" s="23"/>
    </row>
    <row r="1459" spans="3:4" x14ac:dyDescent="0.2">
      <c r="C1459" s="23"/>
      <c r="D1459" s="23"/>
    </row>
    <row r="1460" spans="3:4" x14ac:dyDescent="0.2">
      <c r="C1460" s="23"/>
      <c r="D1460" s="23"/>
    </row>
    <row r="1461" spans="3:4" x14ac:dyDescent="0.2">
      <c r="C1461" s="23"/>
      <c r="D1461" s="23"/>
    </row>
    <row r="1462" spans="3:4" x14ac:dyDescent="0.2">
      <c r="C1462" s="23"/>
      <c r="D1462" s="23"/>
    </row>
    <row r="1463" spans="3:4" x14ac:dyDescent="0.2">
      <c r="C1463" s="23"/>
      <c r="D1463" s="23"/>
    </row>
    <row r="1464" spans="3:4" x14ac:dyDescent="0.2">
      <c r="C1464" s="23"/>
      <c r="D1464" s="23"/>
    </row>
    <row r="1465" spans="3:4" x14ac:dyDescent="0.2">
      <c r="C1465" s="23"/>
      <c r="D1465" s="23"/>
    </row>
    <row r="1466" spans="3:4" x14ac:dyDescent="0.2">
      <c r="C1466" s="23"/>
      <c r="D1466" s="23"/>
    </row>
    <row r="1467" spans="3:4" x14ac:dyDescent="0.2">
      <c r="C1467" s="23"/>
      <c r="D1467" s="23"/>
    </row>
    <row r="1468" spans="3:4" x14ac:dyDescent="0.2">
      <c r="C1468" s="23"/>
      <c r="D1468" s="23"/>
    </row>
    <row r="1469" spans="3:4" x14ac:dyDescent="0.2">
      <c r="C1469" s="23"/>
      <c r="D1469" s="23"/>
    </row>
    <row r="1470" spans="3:4" x14ac:dyDescent="0.2">
      <c r="C1470" s="23"/>
      <c r="D1470" s="23"/>
    </row>
    <row r="1471" spans="3:4" x14ac:dyDescent="0.2">
      <c r="C1471" s="23"/>
      <c r="D1471" s="23"/>
    </row>
    <row r="1472" spans="3:4" x14ac:dyDescent="0.2">
      <c r="C1472" s="23"/>
      <c r="D1472" s="23"/>
    </row>
    <row r="1473" spans="3:4" x14ac:dyDescent="0.2">
      <c r="C1473" s="23"/>
      <c r="D1473" s="23"/>
    </row>
    <row r="1474" spans="3:4" x14ac:dyDescent="0.2">
      <c r="C1474" s="23"/>
      <c r="D1474" s="23"/>
    </row>
    <row r="1475" spans="3:4" x14ac:dyDescent="0.2">
      <c r="C1475" s="23"/>
      <c r="D1475" s="23"/>
    </row>
    <row r="1476" spans="3:4" x14ac:dyDescent="0.2">
      <c r="C1476" s="23"/>
      <c r="D1476" s="23"/>
    </row>
    <row r="1477" spans="3:4" x14ac:dyDescent="0.2">
      <c r="C1477" s="23"/>
      <c r="D1477" s="23"/>
    </row>
    <row r="1478" spans="3:4" x14ac:dyDescent="0.2">
      <c r="C1478" s="23"/>
      <c r="D1478" s="23"/>
    </row>
    <row r="1479" spans="3:4" x14ac:dyDescent="0.2">
      <c r="C1479" s="23"/>
      <c r="D1479" s="23"/>
    </row>
    <row r="1480" spans="3:4" x14ac:dyDescent="0.2">
      <c r="C1480" s="23"/>
      <c r="D1480" s="23"/>
    </row>
    <row r="1481" spans="3:4" x14ac:dyDescent="0.2">
      <c r="C1481" s="23"/>
      <c r="D1481" s="23"/>
    </row>
    <row r="1482" spans="3:4" x14ac:dyDescent="0.2">
      <c r="C1482" s="23"/>
      <c r="D1482" s="23"/>
    </row>
    <row r="1483" spans="3:4" x14ac:dyDescent="0.2">
      <c r="C1483" s="23"/>
      <c r="D1483" s="23"/>
    </row>
    <row r="1484" spans="3:4" x14ac:dyDescent="0.2">
      <c r="C1484" s="23"/>
      <c r="D1484" s="23"/>
    </row>
    <row r="1485" spans="3:4" x14ac:dyDescent="0.2">
      <c r="C1485" s="23"/>
      <c r="D1485" s="23"/>
    </row>
    <row r="1486" spans="3:4" x14ac:dyDescent="0.2">
      <c r="C1486" s="23"/>
      <c r="D1486" s="23"/>
    </row>
    <row r="1487" spans="3:4" x14ac:dyDescent="0.2">
      <c r="C1487" s="23"/>
      <c r="D1487" s="23"/>
    </row>
    <row r="1488" spans="3:4" x14ac:dyDescent="0.2">
      <c r="C1488" s="23"/>
      <c r="D1488" s="23"/>
    </row>
    <row r="1489" spans="3:4" x14ac:dyDescent="0.2">
      <c r="C1489" s="23"/>
      <c r="D1489" s="23"/>
    </row>
    <row r="1490" spans="3:4" x14ac:dyDescent="0.2">
      <c r="C1490" s="23"/>
      <c r="D1490" s="23"/>
    </row>
    <row r="1491" spans="3:4" x14ac:dyDescent="0.2">
      <c r="C1491" s="23"/>
      <c r="D1491" s="23"/>
    </row>
    <row r="1492" spans="3:4" x14ac:dyDescent="0.2">
      <c r="C1492" s="23"/>
      <c r="D1492" s="23"/>
    </row>
    <row r="1493" spans="3:4" x14ac:dyDescent="0.2">
      <c r="C1493" s="23"/>
      <c r="D1493" s="23"/>
    </row>
    <row r="1494" spans="3:4" x14ac:dyDescent="0.2">
      <c r="C1494" s="23"/>
      <c r="D1494" s="23"/>
    </row>
    <row r="1495" spans="3:4" x14ac:dyDescent="0.2">
      <c r="C1495" s="23"/>
      <c r="D1495" s="23"/>
    </row>
    <row r="1496" spans="3:4" x14ac:dyDescent="0.2">
      <c r="C1496" s="23"/>
      <c r="D1496" s="23"/>
    </row>
    <row r="1497" spans="3:4" x14ac:dyDescent="0.2">
      <c r="C1497" s="23"/>
      <c r="D1497" s="23"/>
    </row>
    <row r="1498" spans="3:4" x14ac:dyDescent="0.2">
      <c r="C1498" s="23"/>
      <c r="D1498" s="23"/>
    </row>
    <row r="1499" spans="3:4" x14ac:dyDescent="0.2">
      <c r="C1499" s="23"/>
      <c r="D1499" s="23"/>
    </row>
    <row r="1500" spans="3:4" x14ac:dyDescent="0.2">
      <c r="C1500" s="23"/>
      <c r="D1500" s="23"/>
    </row>
    <row r="1501" spans="3:4" x14ac:dyDescent="0.2">
      <c r="C1501" s="23"/>
      <c r="D1501" s="23"/>
    </row>
    <row r="1502" spans="3:4" x14ac:dyDescent="0.2">
      <c r="C1502" s="23"/>
      <c r="D1502" s="23"/>
    </row>
    <row r="1503" spans="3:4" x14ac:dyDescent="0.2">
      <c r="C1503" s="23"/>
      <c r="D1503" s="23"/>
    </row>
    <row r="1504" spans="3:4" x14ac:dyDescent="0.2">
      <c r="C1504" s="23"/>
      <c r="D1504" s="23"/>
    </row>
    <row r="1505" spans="3:4" x14ac:dyDescent="0.2">
      <c r="C1505" s="23"/>
      <c r="D1505" s="23"/>
    </row>
    <row r="1506" spans="3:4" x14ac:dyDescent="0.2">
      <c r="C1506" s="23"/>
      <c r="D1506" s="23"/>
    </row>
    <row r="1507" spans="3:4" x14ac:dyDescent="0.2">
      <c r="C1507" s="23"/>
      <c r="D1507" s="23"/>
    </row>
    <row r="1508" spans="3:4" x14ac:dyDescent="0.2">
      <c r="C1508" s="23"/>
      <c r="D1508" s="23"/>
    </row>
    <row r="1509" spans="3:4" x14ac:dyDescent="0.2">
      <c r="C1509" s="23"/>
      <c r="D1509" s="23"/>
    </row>
    <row r="1510" spans="3:4" x14ac:dyDescent="0.2">
      <c r="C1510" s="23"/>
      <c r="D1510" s="23"/>
    </row>
    <row r="1511" spans="3:4" x14ac:dyDescent="0.2">
      <c r="C1511" s="23"/>
      <c r="D1511" s="23"/>
    </row>
    <row r="1512" spans="3:4" x14ac:dyDescent="0.2">
      <c r="C1512" s="23"/>
      <c r="D1512" s="23"/>
    </row>
    <row r="1513" spans="3:4" x14ac:dyDescent="0.2">
      <c r="C1513" s="23"/>
      <c r="D1513" s="23"/>
    </row>
    <row r="1514" spans="3:4" x14ac:dyDescent="0.2">
      <c r="C1514" s="23"/>
      <c r="D1514" s="23"/>
    </row>
    <row r="1515" spans="3:4" x14ac:dyDescent="0.2">
      <c r="C1515" s="23"/>
      <c r="D1515" s="23"/>
    </row>
    <row r="1516" spans="3:4" x14ac:dyDescent="0.2">
      <c r="C1516" s="23"/>
      <c r="D1516" s="23"/>
    </row>
    <row r="1517" spans="3:4" x14ac:dyDescent="0.2">
      <c r="C1517" s="23"/>
      <c r="D1517" s="23"/>
    </row>
    <row r="1518" spans="3:4" x14ac:dyDescent="0.2">
      <c r="C1518" s="23"/>
      <c r="D1518" s="23"/>
    </row>
    <row r="1519" spans="3:4" x14ac:dyDescent="0.2">
      <c r="C1519" s="23"/>
      <c r="D1519" s="23"/>
    </row>
    <row r="1520" spans="3:4" x14ac:dyDescent="0.2">
      <c r="C1520" s="23"/>
      <c r="D1520" s="23"/>
    </row>
    <row r="1521" spans="3:4" x14ac:dyDescent="0.2">
      <c r="C1521" s="23"/>
      <c r="D1521" s="23"/>
    </row>
    <row r="1522" spans="3:4" x14ac:dyDescent="0.2">
      <c r="C1522" s="23"/>
      <c r="D1522" s="23"/>
    </row>
    <row r="1523" spans="3:4" x14ac:dyDescent="0.2">
      <c r="C1523" s="23"/>
      <c r="D1523" s="23"/>
    </row>
    <row r="1524" spans="3:4" x14ac:dyDescent="0.2">
      <c r="C1524" s="23"/>
      <c r="D1524" s="23"/>
    </row>
    <row r="1525" spans="3:4" x14ac:dyDescent="0.2">
      <c r="C1525" s="23"/>
      <c r="D1525" s="23"/>
    </row>
    <row r="1526" spans="3:4" x14ac:dyDescent="0.2">
      <c r="C1526" s="23"/>
      <c r="D1526" s="23"/>
    </row>
    <row r="1527" spans="3:4" x14ac:dyDescent="0.2">
      <c r="C1527" s="23"/>
      <c r="D1527" s="23"/>
    </row>
    <row r="1528" spans="3:4" x14ac:dyDescent="0.2">
      <c r="C1528" s="23"/>
      <c r="D1528" s="23"/>
    </row>
    <row r="1529" spans="3:4" x14ac:dyDescent="0.2">
      <c r="C1529" s="23"/>
      <c r="D1529" s="23"/>
    </row>
    <row r="1530" spans="3:4" x14ac:dyDescent="0.2">
      <c r="C1530" s="23"/>
      <c r="D1530" s="23"/>
    </row>
    <row r="1531" spans="3:4" x14ac:dyDescent="0.2">
      <c r="C1531" s="23"/>
      <c r="D1531" s="23"/>
    </row>
    <row r="1532" spans="3:4" x14ac:dyDescent="0.2">
      <c r="C1532" s="23"/>
      <c r="D1532" s="23"/>
    </row>
    <row r="1533" spans="3:4" x14ac:dyDescent="0.2">
      <c r="C1533" s="23"/>
      <c r="D1533" s="23"/>
    </row>
    <row r="1534" spans="3:4" x14ac:dyDescent="0.2">
      <c r="C1534" s="23"/>
      <c r="D1534" s="23"/>
    </row>
    <row r="1535" spans="3:4" x14ac:dyDescent="0.2">
      <c r="C1535" s="23"/>
      <c r="D1535" s="23"/>
    </row>
    <row r="1536" spans="3:4" x14ac:dyDescent="0.2">
      <c r="C1536" s="23"/>
      <c r="D1536" s="23"/>
    </row>
    <row r="1537" spans="3:4" x14ac:dyDescent="0.2">
      <c r="C1537" s="23"/>
      <c r="D1537" s="23"/>
    </row>
    <row r="1538" spans="3:4" x14ac:dyDescent="0.2">
      <c r="C1538" s="23"/>
      <c r="D1538" s="23"/>
    </row>
    <row r="1539" spans="3:4" x14ac:dyDescent="0.2">
      <c r="C1539" s="23"/>
      <c r="D1539" s="23"/>
    </row>
    <row r="1540" spans="3:4" x14ac:dyDescent="0.2">
      <c r="C1540" s="23"/>
      <c r="D1540" s="23"/>
    </row>
    <row r="1541" spans="3:4" x14ac:dyDescent="0.2">
      <c r="C1541" s="23"/>
      <c r="D1541" s="23"/>
    </row>
    <row r="1542" spans="3:4" x14ac:dyDescent="0.2">
      <c r="C1542" s="23"/>
      <c r="D1542" s="23"/>
    </row>
    <row r="1543" spans="3:4" x14ac:dyDescent="0.2">
      <c r="C1543" s="23"/>
      <c r="D1543" s="23"/>
    </row>
    <row r="1544" spans="3:4" x14ac:dyDescent="0.2">
      <c r="C1544" s="23"/>
      <c r="D1544" s="23"/>
    </row>
    <row r="1545" spans="3:4" x14ac:dyDescent="0.2">
      <c r="C1545" s="23"/>
      <c r="D1545" s="23"/>
    </row>
    <row r="1546" spans="3:4" x14ac:dyDescent="0.2">
      <c r="C1546" s="23"/>
      <c r="D1546" s="23"/>
    </row>
    <row r="1547" spans="3:4" x14ac:dyDescent="0.2">
      <c r="C1547" s="23"/>
      <c r="D1547" s="23"/>
    </row>
    <row r="1548" spans="3:4" x14ac:dyDescent="0.2">
      <c r="C1548" s="23"/>
      <c r="D1548" s="23"/>
    </row>
    <row r="1549" spans="3:4" x14ac:dyDescent="0.2">
      <c r="C1549" s="23"/>
      <c r="D1549" s="23"/>
    </row>
    <row r="1550" spans="3:4" x14ac:dyDescent="0.2">
      <c r="C1550" s="23"/>
      <c r="D1550" s="23"/>
    </row>
    <row r="1551" spans="3:4" x14ac:dyDescent="0.2">
      <c r="C1551" s="23"/>
      <c r="D1551" s="23"/>
    </row>
    <row r="1552" spans="3:4" x14ac:dyDescent="0.2">
      <c r="C1552" s="23"/>
      <c r="D1552" s="23"/>
    </row>
    <row r="1553" spans="3:4" x14ac:dyDescent="0.2">
      <c r="C1553" s="23"/>
      <c r="D1553" s="23"/>
    </row>
    <row r="1554" spans="3:4" x14ac:dyDescent="0.2">
      <c r="C1554" s="23"/>
      <c r="D1554" s="23"/>
    </row>
    <row r="1555" spans="3:4" x14ac:dyDescent="0.2">
      <c r="C1555" s="23"/>
      <c r="D1555" s="23"/>
    </row>
    <row r="1556" spans="3:4" x14ac:dyDescent="0.2">
      <c r="C1556" s="23"/>
      <c r="D1556" s="23"/>
    </row>
    <row r="1557" spans="3:4" x14ac:dyDescent="0.2">
      <c r="C1557" s="23"/>
      <c r="D1557" s="23"/>
    </row>
    <row r="1558" spans="3:4" x14ac:dyDescent="0.2">
      <c r="C1558" s="23"/>
      <c r="D1558" s="23"/>
    </row>
    <row r="1559" spans="3:4" x14ac:dyDescent="0.2">
      <c r="C1559" s="23"/>
      <c r="D1559" s="23"/>
    </row>
    <row r="1560" spans="3:4" x14ac:dyDescent="0.2">
      <c r="C1560" s="23"/>
      <c r="D1560" s="23"/>
    </row>
    <row r="1561" spans="3:4" x14ac:dyDescent="0.2">
      <c r="C1561" s="23"/>
      <c r="D1561" s="23"/>
    </row>
    <row r="1562" spans="3:4" x14ac:dyDescent="0.2">
      <c r="C1562" s="23"/>
      <c r="D1562" s="23"/>
    </row>
    <row r="1563" spans="3:4" x14ac:dyDescent="0.2">
      <c r="C1563" s="23"/>
      <c r="D1563" s="23"/>
    </row>
    <row r="1564" spans="3:4" x14ac:dyDescent="0.2">
      <c r="C1564" s="23"/>
      <c r="D1564" s="23"/>
    </row>
    <row r="1565" spans="3:4" x14ac:dyDescent="0.2">
      <c r="C1565" s="23"/>
      <c r="D1565" s="23"/>
    </row>
    <row r="1566" spans="3:4" x14ac:dyDescent="0.2">
      <c r="C1566" s="23"/>
      <c r="D1566" s="23"/>
    </row>
    <row r="1567" spans="3:4" x14ac:dyDescent="0.2">
      <c r="C1567" s="23"/>
      <c r="D1567" s="23"/>
    </row>
    <row r="1568" spans="3:4" x14ac:dyDescent="0.2">
      <c r="C1568" s="23"/>
      <c r="D1568" s="23"/>
    </row>
    <row r="1569" spans="3:4" x14ac:dyDescent="0.2">
      <c r="C1569" s="23"/>
      <c r="D1569" s="23"/>
    </row>
    <row r="1570" spans="3:4" x14ac:dyDescent="0.2">
      <c r="C1570" s="23"/>
      <c r="D1570" s="23"/>
    </row>
    <row r="1571" spans="3:4" x14ac:dyDescent="0.2">
      <c r="C1571" s="23"/>
      <c r="D1571" s="23"/>
    </row>
    <row r="1572" spans="3:4" x14ac:dyDescent="0.2">
      <c r="C1572" s="23"/>
      <c r="D1572" s="23"/>
    </row>
    <row r="1573" spans="3:4" x14ac:dyDescent="0.2">
      <c r="C1573" s="23"/>
      <c r="D1573" s="23"/>
    </row>
    <row r="1574" spans="3:4" x14ac:dyDescent="0.2">
      <c r="C1574" s="23"/>
      <c r="D1574" s="23"/>
    </row>
    <row r="1575" spans="3:4" x14ac:dyDescent="0.2">
      <c r="C1575" s="23"/>
      <c r="D1575" s="23"/>
    </row>
    <row r="1576" spans="3:4" x14ac:dyDescent="0.2">
      <c r="C1576" s="23"/>
      <c r="D1576" s="23"/>
    </row>
    <row r="1577" spans="3:4" x14ac:dyDescent="0.2">
      <c r="C1577" s="23"/>
      <c r="D1577" s="23"/>
    </row>
    <row r="1578" spans="3:4" x14ac:dyDescent="0.2">
      <c r="C1578" s="23"/>
      <c r="D1578" s="23"/>
    </row>
    <row r="1579" spans="3:4" x14ac:dyDescent="0.2">
      <c r="C1579" s="23"/>
      <c r="D1579" s="23"/>
    </row>
    <row r="1580" spans="3:4" x14ac:dyDescent="0.2">
      <c r="C1580" s="23"/>
      <c r="D1580" s="23"/>
    </row>
    <row r="1581" spans="3:4" x14ac:dyDescent="0.2">
      <c r="C1581" s="23"/>
      <c r="D1581" s="23"/>
    </row>
    <row r="1582" spans="3:4" x14ac:dyDescent="0.2">
      <c r="C1582" s="23"/>
      <c r="D1582" s="23"/>
    </row>
    <row r="1583" spans="3:4" x14ac:dyDescent="0.2">
      <c r="C1583" s="23"/>
      <c r="D1583" s="23"/>
    </row>
    <row r="1584" spans="3:4" x14ac:dyDescent="0.2">
      <c r="C1584" s="23"/>
      <c r="D1584" s="23"/>
    </row>
    <row r="1585" spans="3:4" x14ac:dyDescent="0.2">
      <c r="C1585" s="23"/>
      <c r="D1585" s="23"/>
    </row>
    <row r="1586" spans="3:4" x14ac:dyDescent="0.2">
      <c r="C1586" s="23"/>
      <c r="D1586" s="23"/>
    </row>
    <row r="1587" spans="3:4" x14ac:dyDescent="0.2">
      <c r="C1587" s="23"/>
      <c r="D1587" s="23"/>
    </row>
    <row r="1588" spans="3:4" x14ac:dyDescent="0.2">
      <c r="C1588" s="23"/>
      <c r="D1588" s="23"/>
    </row>
    <row r="1589" spans="3:4" x14ac:dyDescent="0.2">
      <c r="C1589" s="23"/>
      <c r="D1589" s="23"/>
    </row>
    <row r="1590" spans="3:4" x14ac:dyDescent="0.2">
      <c r="C1590" s="23"/>
      <c r="D1590" s="23"/>
    </row>
    <row r="1591" spans="3:4" x14ac:dyDescent="0.2">
      <c r="C1591" s="23"/>
      <c r="D1591" s="23"/>
    </row>
    <row r="1592" spans="3:4" x14ac:dyDescent="0.2">
      <c r="C1592" s="23"/>
      <c r="D1592" s="23"/>
    </row>
    <row r="1593" spans="3:4" x14ac:dyDescent="0.2">
      <c r="C1593" s="23"/>
      <c r="D1593" s="23"/>
    </row>
    <row r="1594" spans="3:4" x14ac:dyDescent="0.2">
      <c r="C1594" s="23"/>
      <c r="D1594" s="23"/>
    </row>
    <row r="1595" spans="3:4" x14ac:dyDescent="0.2">
      <c r="C1595" s="23"/>
      <c r="D1595" s="23"/>
    </row>
    <row r="1596" spans="3:4" x14ac:dyDescent="0.2">
      <c r="C1596" s="23"/>
      <c r="D1596" s="23"/>
    </row>
    <row r="1597" spans="3:4" x14ac:dyDescent="0.2">
      <c r="C1597" s="23"/>
      <c r="D1597" s="23"/>
    </row>
    <row r="1598" spans="3:4" x14ac:dyDescent="0.2">
      <c r="C1598" s="23"/>
      <c r="D1598" s="23"/>
    </row>
    <row r="1599" spans="3:4" x14ac:dyDescent="0.2">
      <c r="C1599" s="23"/>
      <c r="D1599" s="23"/>
    </row>
    <row r="1600" spans="3:4" x14ac:dyDescent="0.2">
      <c r="C1600" s="23"/>
      <c r="D1600" s="23"/>
    </row>
    <row r="1601" spans="3:4" x14ac:dyDescent="0.2">
      <c r="C1601" s="23"/>
      <c r="D1601" s="23"/>
    </row>
    <row r="1602" spans="3:4" x14ac:dyDescent="0.2">
      <c r="C1602" s="23"/>
      <c r="D1602" s="23"/>
    </row>
    <row r="1603" spans="3:4" x14ac:dyDescent="0.2">
      <c r="C1603" s="23"/>
      <c r="D1603" s="23"/>
    </row>
    <row r="1604" spans="3:4" x14ac:dyDescent="0.2">
      <c r="C1604" s="23"/>
      <c r="D1604" s="23"/>
    </row>
    <row r="1605" spans="3:4" x14ac:dyDescent="0.2">
      <c r="C1605" s="23"/>
      <c r="D1605" s="23"/>
    </row>
    <row r="1606" spans="3:4" x14ac:dyDescent="0.2">
      <c r="C1606" s="23"/>
      <c r="D1606" s="23"/>
    </row>
    <row r="1607" spans="3:4" x14ac:dyDescent="0.2">
      <c r="C1607" s="23"/>
      <c r="D1607" s="23"/>
    </row>
    <row r="1608" spans="3:4" x14ac:dyDescent="0.2">
      <c r="C1608" s="23"/>
      <c r="D1608" s="23"/>
    </row>
    <row r="1609" spans="3:4" x14ac:dyDescent="0.2">
      <c r="C1609" s="23"/>
      <c r="D1609" s="23"/>
    </row>
    <row r="1610" spans="3:4" x14ac:dyDescent="0.2">
      <c r="C1610" s="23"/>
      <c r="D1610" s="23"/>
    </row>
    <row r="1611" spans="3:4" x14ac:dyDescent="0.2">
      <c r="C1611" s="23"/>
      <c r="D1611" s="23"/>
    </row>
    <row r="1612" spans="3:4" x14ac:dyDescent="0.2">
      <c r="C1612" s="23"/>
      <c r="D1612" s="23"/>
    </row>
    <row r="1613" spans="3:4" x14ac:dyDescent="0.2">
      <c r="C1613" s="23"/>
      <c r="D1613" s="23"/>
    </row>
    <row r="1614" spans="3:4" x14ac:dyDescent="0.2">
      <c r="C1614" s="23"/>
      <c r="D1614" s="23"/>
    </row>
    <row r="1615" spans="3:4" x14ac:dyDescent="0.2">
      <c r="C1615" s="23"/>
      <c r="D1615" s="23"/>
    </row>
    <row r="1616" spans="3:4" x14ac:dyDescent="0.2">
      <c r="C1616" s="23"/>
      <c r="D1616" s="23"/>
    </row>
    <row r="1617" spans="3:4" x14ac:dyDescent="0.2">
      <c r="C1617" s="23"/>
      <c r="D1617" s="23"/>
    </row>
    <row r="1618" spans="3:4" x14ac:dyDescent="0.2">
      <c r="C1618" s="23"/>
      <c r="D1618" s="23"/>
    </row>
    <row r="1619" spans="3:4" x14ac:dyDescent="0.2">
      <c r="C1619" s="23"/>
      <c r="D1619" s="23"/>
    </row>
    <row r="1620" spans="3:4" x14ac:dyDescent="0.2">
      <c r="C1620" s="23"/>
      <c r="D1620" s="23"/>
    </row>
    <row r="1621" spans="3:4" x14ac:dyDescent="0.2">
      <c r="C1621" s="23"/>
      <c r="D1621" s="23"/>
    </row>
    <row r="1622" spans="3:4" x14ac:dyDescent="0.2">
      <c r="C1622" s="23"/>
      <c r="D1622" s="23"/>
    </row>
    <row r="1623" spans="3:4" x14ac:dyDescent="0.2">
      <c r="C1623" s="23"/>
      <c r="D1623" s="23"/>
    </row>
    <row r="1624" spans="3:4" x14ac:dyDescent="0.2">
      <c r="C1624" s="23"/>
      <c r="D1624" s="23"/>
    </row>
    <row r="1625" spans="3:4" x14ac:dyDescent="0.2">
      <c r="C1625" s="23"/>
      <c r="D1625" s="23"/>
    </row>
    <row r="1626" spans="3:4" x14ac:dyDescent="0.2">
      <c r="C1626" s="23"/>
      <c r="D1626" s="23"/>
    </row>
    <row r="1627" spans="3:4" x14ac:dyDescent="0.2">
      <c r="C1627" s="23"/>
      <c r="D1627" s="23"/>
    </row>
    <row r="1628" spans="3:4" x14ac:dyDescent="0.2">
      <c r="C1628" s="23"/>
      <c r="D1628" s="23"/>
    </row>
    <row r="1629" spans="3:4" x14ac:dyDescent="0.2">
      <c r="C1629" s="23"/>
      <c r="D1629" s="23"/>
    </row>
    <row r="1630" spans="3:4" x14ac:dyDescent="0.2">
      <c r="C1630" s="23"/>
      <c r="D1630" s="23"/>
    </row>
    <row r="1631" spans="3:4" x14ac:dyDescent="0.2">
      <c r="C1631" s="23"/>
      <c r="D1631" s="23"/>
    </row>
    <row r="1632" spans="3:4" x14ac:dyDescent="0.2">
      <c r="C1632" s="23"/>
      <c r="D1632" s="23"/>
    </row>
    <row r="1633" spans="3:4" x14ac:dyDescent="0.2">
      <c r="C1633" s="23"/>
      <c r="D1633" s="23"/>
    </row>
    <row r="1634" spans="3:4" x14ac:dyDescent="0.2">
      <c r="C1634" s="23"/>
      <c r="D1634" s="23"/>
    </row>
    <row r="1635" spans="3:4" x14ac:dyDescent="0.2">
      <c r="C1635" s="23"/>
      <c r="D1635" s="23"/>
    </row>
    <row r="1636" spans="3:4" x14ac:dyDescent="0.2">
      <c r="C1636" s="23"/>
      <c r="D1636" s="23"/>
    </row>
    <row r="1637" spans="3:4" x14ac:dyDescent="0.2">
      <c r="C1637" s="23"/>
      <c r="D1637" s="23"/>
    </row>
    <row r="1638" spans="3:4" x14ac:dyDescent="0.2">
      <c r="C1638" s="23"/>
      <c r="D1638" s="23"/>
    </row>
    <row r="1639" spans="3:4" x14ac:dyDescent="0.2">
      <c r="C1639" s="23"/>
      <c r="D1639" s="23"/>
    </row>
    <row r="1640" spans="3:4" x14ac:dyDescent="0.2">
      <c r="C1640" s="23"/>
      <c r="D1640" s="23"/>
    </row>
    <row r="1641" spans="3:4" x14ac:dyDescent="0.2">
      <c r="C1641" s="23"/>
      <c r="D1641" s="23"/>
    </row>
    <row r="1642" spans="3:4" x14ac:dyDescent="0.2">
      <c r="C1642" s="23"/>
      <c r="D1642" s="23"/>
    </row>
    <row r="1643" spans="3:4" x14ac:dyDescent="0.2">
      <c r="C1643" s="23"/>
      <c r="D1643" s="23"/>
    </row>
    <row r="1644" spans="3:4" x14ac:dyDescent="0.2">
      <c r="C1644" s="23"/>
      <c r="D1644" s="23"/>
    </row>
    <row r="1645" spans="3:4" x14ac:dyDescent="0.2">
      <c r="C1645" s="23"/>
      <c r="D1645" s="23"/>
    </row>
    <row r="1646" spans="3:4" x14ac:dyDescent="0.2">
      <c r="C1646" s="23"/>
      <c r="D1646" s="23"/>
    </row>
    <row r="1647" spans="3:4" x14ac:dyDescent="0.2">
      <c r="C1647" s="23"/>
      <c r="D1647" s="23"/>
    </row>
    <row r="1648" spans="3:4" x14ac:dyDescent="0.2">
      <c r="C1648" s="23"/>
      <c r="D1648" s="23"/>
    </row>
    <row r="1649" spans="3:4" x14ac:dyDescent="0.2">
      <c r="C1649" s="23"/>
      <c r="D1649" s="23"/>
    </row>
    <row r="1650" spans="3:4" x14ac:dyDescent="0.2">
      <c r="C1650" s="23"/>
      <c r="D1650" s="23"/>
    </row>
    <row r="1651" spans="3:4" x14ac:dyDescent="0.2">
      <c r="C1651" s="23"/>
      <c r="D1651" s="23"/>
    </row>
    <row r="1652" spans="3:4" x14ac:dyDescent="0.2">
      <c r="C1652" s="23"/>
      <c r="D1652" s="23"/>
    </row>
    <row r="1653" spans="3:4" x14ac:dyDescent="0.2">
      <c r="C1653" s="23"/>
      <c r="D1653" s="23"/>
    </row>
    <row r="1654" spans="3:4" x14ac:dyDescent="0.2">
      <c r="C1654" s="23"/>
      <c r="D1654" s="23"/>
    </row>
    <row r="1655" spans="3:4" x14ac:dyDescent="0.2">
      <c r="C1655" s="23"/>
      <c r="D1655" s="23"/>
    </row>
    <row r="1656" spans="3:4" x14ac:dyDescent="0.2">
      <c r="C1656" s="23"/>
      <c r="D1656" s="23"/>
    </row>
    <row r="1657" spans="3:4" x14ac:dyDescent="0.2">
      <c r="C1657" s="23"/>
      <c r="D1657" s="23"/>
    </row>
    <row r="1658" spans="3:4" x14ac:dyDescent="0.2">
      <c r="C1658" s="23"/>
      <c r="D1658" s="23"/>
    </row>
    <row r="1659" spans="3:4" x14ac:dyDescent="0.2">
      <c r="C1659" s="23"/>
      <c r="D1659" s="23"/>
    </row>
    <row r="1660" spans="3:4" x14ac:dyDescent="0.2">
      <c r="C1660" s="23"/>
      <c r="D1660" s="23"/>
    </row>
    <row r="1661" spans="3:4" x14ac:dyDescent="0.2">
      <c r="C1661" s="23"/>
      <c r="D1661" s="23"/>
    </row>
    <row r="1662" spans="3:4" x14ac:dyDescent="0.2">
      <c r="C1662" s="23"/>
      <c r="D1662" s="23"/>
    </row>
    <row r="1663" spans="3:4" x14ac:dyDescent="0.2">
      <c r="C1663" s="23"/>
      <c r="D1663" s="23"/>
    </row>
    <row r="1664" spans="3:4" x14ac:dyDescent="0.2">
      <c r="C1664" s="23"/>
      <c r="D1664" s="23"/>
    </row>
    <row r="1665" spans="3:4" x14ac:dyDescent="0.2">
      <c r="C1665" s="23"/>
      <c r="D1665" s="23"/>
    </row>
    <row r="1666" spans="3:4" x14ac:dyDescent="0.2">
      <c r="C1666" s="23"/>
      <c r="D1666" s="23"/>
    </row>
    <row r="1667" spans="3:4" x14ac:dyDescent="0.2">
      <c r="C1667" s="23"/>
      <c r="D1667" s="23"/>
    </row>
    <row r="1668" spans="3:4" x14ac:dyDescent="0.2">
      <c r="C1668" s="23"/>
      <c r="D1668" s="23"/>
    </row>
    <row r="1669" spans="3:4" x14ac:dyDescent="0.2">
      <c r="C1669" s="23"/>
      <c r="D1669" s="23"/>
    </row>
    <row r="1670" spans="3:4" x14ac:dyDescent="0.2">
      <c r="C1670" s="23"/>
      <c r="D1670" s="23"/>
    </row>
    <row r="1671" spans="3:4" x14ac:dyDescent="0.2">
      <c r="C1671" s="23"/>
      <c r="D1671" s="23"/>
    </row>
    <row r="1672" spans="3:4" x14ac:dyDescent="0.2">
      <c r="C1672" s="23"/>
      <c r="D1672" s="23"/>
    </row>
    <row r="1673" spans="3:4" x14ac:dyDescent="0.2">
      <c r="C1673" s="23"/>
      <c r="D1673" s="23"/>
    </row>
    <row r="1674" spans="3:4" x14ac:dyDescent="0.2">
      <c r="C1674" s="23"/>
      <c r="D1674" s="23"/>
    </row>
    <row r="1675" spans="3:4" x14ac:dyDescent="0.2">
      <c r="C1675" s="23"/>
      <c r="D1675" s="23"/>
    </row>
    <row r="1676" spans="3:4" x14ac:dyDescent="0.2">
      <c r="C1676" s="23"/>
      <c r="D1676" s="23"/>
    </row>
    <row r="1677" spans="3:4" x14ac:dyDescent="0.2">
      <c r="C1677" s="23"/>
      <c r="D1677" s="23"/>
    </row>
    <row r="1678" spans="3:4" x14ac:dyDescent="0.2">
      <c r="C1678" s="23"/>
      <c r="D1678" s="23"/>
    </row>
    <row r="1679" spans="3:4" x14ac:dyDescent="0.2">
      <c r="C1679" s="23"/>
      <c r="D1679" s="23"/>
    </row>
    <row r="1680" spans="3:4" x14ac:dyDescent="0.2">
      <c r="C1680" s="23"/>
      <c r="D1680" s="23"/>
    </row>
    <row r="1681" spans="3:4" x14ac:dyDescent="0.2">
      <c r="C1681" s="23"/>
      <c r="D1681" s="23"/>
    </row>
    <row r="1682" spans="3:4" x14ac:dyDescent="0.2">
      <c r="C1682" s="23"/>
      <c r="D1682" s="23"/>
    </row>
    <row r="1683" spans="3:4" x14ac:dyDescent="0.2">
      <c r="C1683" s="23"/>
      <c r="D1683" s="23"/>
    </row>
    <row r="1684" spans="3:4" x14ac:dyDescent="0.2">
      <c r="C1684" s="23"/>
      <c r="D1684" s="23"/>
    </row>
    <row r="1685" spans="3:4" x14ac:dyDescent="0.2">
      <c r="C1685" s="23"/>
      <c r="D1685" s="23"/>
    </row>
    <row r="1686" spans="3:4" x14ac:dyDescent="0.2">
      <c r="C1686" s="23"/>
      <c r="D1686" s="23"/>
    </row>
    <row r="1687" spans="3:4" x14ac:dyDescent="0.2">
      <c r="C1687" s="23"/>
      <c r="D1687" s="23"/>
    </row>
    <row r="1688" spans="3:4" x14ac:dyDescent="0.2">
      <c r="C1688" s="23"/>
      <c r="D1688" s="23"/>
    </row>
    <row r="1689" spans="3:4" x14ac:dyDescent="0.2">
      <c r="C1689" s="23"/>
      <c r="D1689" s="23"/>
    </row>
    <row r="1690" spans="3:4" x14ac:dyDescent="0.2">
      <c r="C1690" s="23"/>
      <c r="D1690" s="23"/>
    </row>
    <row r="1691" spans="3:4" x14ac:dyDescent="0.2">
      <c r="C1691" s="23"/>
      <c r="D1691" s="23"/>
    </row>
    <row r="1692" spans="3:4" x14ac:dyDescent="0.2">
      <c r="C1692" s="23"/>
      <c r="D1692" s="23"/>
    </row>
    <row r="1693" spans="3:4" x14ac:dyDescent="0.2">
      <c r="C1693" s="23"/>
      <c r="D1693" s="23"/>
    </row>
    <row r="1694" spans="3:4" x14ac:dyDescent="0.2">
      <c r="C1694" s="23"/>
      <c r="D1694" s="23"/>
    </row>
    <row r="1695" spans="3:4" x14ac:dyDescent="0.2">
      <c r="C1695" s="23"/>
      <c r="D1695" s="23"/>
    </row>
    <row r="1696" spans="3:4" x14ac:dyDescent="0.2">
      <c r="C1696" s="23"/>
      <c r="D1696" s="23"/>
    </row>
    <row r="1697" spans="3:4" x14ac:dyDescent="0.2">
      <c r="C1697" s="23"/>
      <c r="D1697" s="23"/>
    </row>
    <row r="1698" spans="3:4" x14ac:dyDescent="0.2">
      <c r="C1698" s="23"/>
      <c r="D1698" s="23"/>
    </row>
    <row r="1699" spans="3:4" x14ac:dyDescent="0.2">
      <c r="C1699" s="23"/>
      <c r="D1699" s="23"/>
    </row>
    <row r="1700" spans="3:4" x14ac:dyDescent="0.2">
      <c r="C1700" s="23"/>
      <c r="D1700" s="23"/>
    </row>
    <row r="1701" spans="3:4" x14ac:dyDescent="0.2">
      <c r="C1701" s="23"/>
      <c r="D1701" s="23"/>
    </row>
    <row r="1702" spans="3:4" x14ac:dyDescent="0.2">
      <c r="C1702" s="23"/>
      <c r="D1702" s="23"/>
    </row>
    <row r="1703" spans="3:4" x14ac:dyDescent="0.2">
      <c r="C1703" s="23"/>
      <c r="D1703" s="23"/>
    </row>
    <row r="1704" spans="3:4" x14ac:dyDescent="0.2">
      <c r="C1704" s="23"/>
      <c r="D1704" s="23"/>
    </row>
    <row r="1705" spans="3:4" x14ac:dyDescent="0.2">
      <c r="C1705" s="23"/>
      <c r="D1705" s="23"/>
    </row>
    <row r="1706" spans="3:4" x14ac:dyDescent="0.2">
      <c r="C1706" s="23"/>
      <c r="D1706" s="23"/>
    </row>
    <row r="1707" spans="3:4" x14ac:dyDescent="0.2">
      <c r="C1707" s="23"/>
      <c r="D1707" s="23"/>
    </row>
    <row r="1708" spans="3:4" x14ac:dyDescent="0.2">
      <c r="C1708" s="23"/>
      <c r="D1708" s="23"/>
    </row>
    <row r="1709" spans="3:4" x14ac:dyDescent="0.2">
      <c r="C1709" s="23"/>
      <c r="D1709" s="23"/>
    </row>
    <row r="1710" spans="3:4" x14ac:dyDescent="0.2">
      <c r="C1710" s="23"/>
      <c r="D1710" s="23"/>
    </row>
    <row r="1711" spans="3:4" x14ac:dyDescent="0.2">
      <c r="C1711" s="23"/>
      <c r="D1711" s="23"/>
    </row>
    <row r="1712" spans="3:4" x14ac:dyDescent="0.2">
      <c r="C1712" s="23"/>
      <c r="D1712" s="23"/>
    </row>
    <row r="1713" spans="3:4" x14ac:dyDescent="0.2">
      <c r="C1713" s="23"/>
      <c r="D1713" s="23"/>
    </row>
    <row r="1714" spans="3:4" x14ac:dyDescent="0.2">
      <c r="C1714" s="23"/>
      <c r="D1714" s="23"/>
    </row>
    <row r="1715" spans="3:4" x14ac:dyDescent="0.2">
      <c r="C1715" s="23"/>
      <c r="D1715" s="23"/>
    </row>
    <row r="1716" spans="3:4" x14ac:dyDescent="0.2">
      <c r="C1716" s="23"/>
      <c r="D1716" s="23"/>
    </row>
    <row r="1717" spans="3:4" x14ac:dyDescent="0.2">
      <c r="C1717" s="23"/>
      <c r="D1717" s="23"/>
    </row>
    <row r="1718" spans="3:4" x14ac:dyDescent="0.2">
      <c r="C1718" s="23"/>
      <c r="D1718" s="23"/>
    </row>
    <row r="1719" spans="3:4" x14ac:dyDescent="0.2">
      <c r="C1719" s="23"/>
      <c r="D1719" s="23"/>
    </row>
    <row r="1720" spans="3:4" x14ac:dyDescent="0.2">
      <c r="C1720" s="23"/>
      <c r="D1720" s="23"/>
    </row>
    <row r="1721" spans="3:4" x14ac:dyDescent="0.2">
      <c r="C1721" s="23"/>
      <c r="D1721" s="23"/>
    </row>
    <row r="1722" spans="3:4" x14ac:dyDescent="0.2">
      <c r="C1722" s="23"/>
      <c r="D1722" s="23"/>
    </row>
    <row r="1723" spans="3:4" x14ac:dyDescent="0.2">
      <c r="C1723" s="23"/>
      <c r="D1723" s="23"/>
    </row>
    <row r="1724" spans="3:4" x14ac:dyDescent="0.2">
      <c r="C1724" s="23"/>
      <c r="D1724" s="23"/>
    </row>
    <row r="1725" spans="3:4" x14ac:dyDescent="0.2">
      <c r="C1725" s="23"/>
      <c r="D1725" s="23"/>
    </row>
    <row r="1726" spans="3:4" x14ac:dyDescent="0.2">
      <c r="C1726" s="23"/>
      <c r="D1726" s="23"/>
    </row>
    <row r="1727" spans="3:4" x14ac:dyDescent="0.2">
      <c r="C1727" s="23"/>
      <c r="D1727" s="23"/>
    </row>
    <row r="1728" spans="3:4" x14ac:dyDescent="0.2">
      <c r="C1728" s="23"/>
      <c r="D1728" s="23"/>
    </row>
    <row r="1729" spans="3:4" x14ac:dyDescent="0.2">
      <c r="C1729" s="23"/>
      <c r="D1729" s="23"/>
    </row>
    <row r="1730" spans="3:4" x14ac:dyDescent="0.2">
      <c r="C1730" s="23"/>
      <c r="D1730" s="23"/>
    </row>
    <row r="1731" spans="3:4" x14ac:dyDescent="0.2">
      <c r="C1731" s="23"/>
      <c r="D1731" s="23"/>
    </row>
    <row r="1732" spans="3:4" x14ac:dyDescent="0.2">
      <c r="C1732" s="23"/>
      <c r="D1732" s="23"/>
    </row>
    <row r="1733" spans="3:4" x14ac:dyDescent="0.2">
      <c r="C1733" s="23"/>
      <c r="D1733" s="23"/>
    </row>
    <row r="1734" spans="3:4" x14ac:dyDescent="0.2">
      <c r="C1734" s="23"/>
      <c r="D1734" s="23"/>
    </row>
    <row r="1735" spans="3:4" x14ac:dyDescent="0.2">
      <c r="C1735" s="23"/>
      <c r="D1735" s="23"/>
    </row>
    <row r="1736" spans="3:4" x14ac:dyDescent="0.2">
      <c r="C1736" s="23"/>
      <c r="D1736" s="23"/>
    </row>
    <row r="1737" spans="3:4" x14ac:dyDescent="0.2">
      <c r="C1737" s="23"/>
      <c r="D1737" s="23"/>
    </row>
    <row r="1738" spans="3:4" x14ac:dyDescent="0.2">
      <c r="C1738" s="23"/>
      <c r="D1738" s="23"/>
    </row>
    <row r="1739" spans="3:4" x14ac:dyDescent="0.2">
      <c r="C1739" s="23"/>
      <c r="D1739" s="23"/>
    </row>
    <row r="1740" spans="3:4" x14ac:dyDescent="0.2">
      <c r="C1740" s="23"/>
      <c r="D1740" s="23"/>
    </row>
    <row r="1741" spans="3:4" x14ac:dyDescent="0.2">
      <c r="C1741" s="23"/>
      <c r="D1741" s="23"/>
    </row>
    <row r="1742" spans="3:4" x14ac:dyDescent="0.2">
      <c r="C1742" s="23"/>
      <c r="D1742" s="23"/>
    </row>
    <row r="1743" spans="3:4" x14ac:dyDescent="0.2">
      <c r="C1743" s="23"/>
      <c r="D1743" s="23"/>
    </row>
    <row r="1744" spans="3:4" x14ac:dyDescent="0.2">
      <c r="C1744" s="23"/>
      <c r="D1744" s="23"/>
    </row>
    <row r="1745" spans="3:4" x14ac:dyDescent="0.2">
      <c r="C1745" s="23"/>
      <c r="D1745" s="23"/>
    </row>
    <row r="1746" spans="3:4" x14ac:dyDescent="0.2">
      <c r="C1746" s="23"/>
      <c r="D1746" s="23"/>
    </row>
    <row r="1747" spans="3:4" x14ac:dyDescent="0.2">
      <c r="C1747" s="23"/>
      <c r="D1747" s="23"/>
    </row>
    <row r="1748" spans="3:4" x14ac:dyDescent="0.2">
      <c r="C1748" s="23"/>
      <c r="D1748" s="23"/>
    </row>
    <row r="1749" spans="3:4" x14ac:dyDescent="0.2">
      <c r="C1749" s="23"/>
      <c r="D1749" s="23"/>
    </row>
    <row r="1750" spans="3:4" x14ac:dyDescent="0.2">
      <c r="C1750" s="23"/>
      <c r="D1750" s="23"/>
    </row>
    <row r="1751" spans="3:4" x14ac:dyDescent="0.2">
      <c r="C1751" s="23"/>
      <c r="D1751" s="23"/>
    </row>
    <row r="1752" spans="3:4" x14ac:dyDescent="0.2">
      <c r="C1752" s="23"/>
      <c r="D1752" s="23"/>
    </row>
    <row r="1753" spans="3:4" x14ac:dyDescent="0.2">
      <c r="C1753" s="23"/>
      <c r="D1753" s="23"/>
    </row>
    <row r="1754" spans="3:4" x14ac:dyDescent="0.2">
      <c r="C1754" s="23"/>
      <c r="D1754" s="23"/>
    </row>
    <row r="1755" spans="3:4" x14ac:dyDescent="0.2">
      <c r="C1755" s="23"/>
      <c r="D1755" s="23"/>
    </row>
    <row r="1756" spans="3:4" x14ac:dyDescent="0.2">
      <c r="C1756" s="23"/>
      <c r="D1756" s="23"/>
    </row>
    <row r="1757" spans="3:4" x14ac:dyDescent="0.2">
      <c r="C1757" s="23"/>
      <c r="D1757" s="23"/>
    </row>
    <row r="1758" spans="3:4" x14ac:dyDescent="0.2">
      <c r="C1758" s="23"/>
      <c r="D1758" s="23"/>
    </row>
    <row r="1759" spans="3:4" x14ac:dyDescent="0.2">
      <c r="C1759" s="23"/>
      <c r="D1759" s="23"/>
    </row>
    <row r="1760" spans="3:4" x14ac:dyDescent="0.2">
      <c r="C1760" s="23"/>
      <c r="D1760" s="23"/>
    </row>
    <row r="1761" spans="3:4" x14ac:dyDescent="0.2">
      <c r="C1761" s="23"/>
      <c r="D1761" s="23"/>
    </row>
    <row r="1762" spans="3:4" x14ac:dyDescent="0.2">
      <c r="C1762" s="23"/>
      <c r="D1762" s="23"/>
    </row>
    <row r="1763" spans="3:4" x14ac:dyDescent="0.2">
      <c r="C1763" s="23"/>
      <c r="D1763" s="23"/>
    </row>
    <row r="1764" spans="3:4" x14ac:dyDescent="0.2">
      <c r="C1764" s="23"/>
      <c r="D1764" s="23"/>
    </row>
    <row r="1765" spans="3:4" x14ac:dyDescent="0.2">
      <c r="C1765" s="23"/>
      <c r="D1765" s="23"/>
    </row>
    <row r="1766" spans="3:4" x14ac:dyDescent="0.2">
      <c r="C1766" s="23"/>
      <c r="D1766" s="23"/>
    </row>
    <row r="1767" spans="3:4" x14ac:dyDescent="0.2">
      <c r="C1767" s="23"/>
      <c r="D1767" s="23"/>
    </row>
    <row r="1768" spans="3:4" x14ac:dyDescent="0.2">
      <c r="C1768" s="23"/>
      <c r="D1768" s="23"/>
    </row>
    <row r="1769" spans="3:4" x14ac:dyDescent="0.2">
      <c r="C1769" s="23"/>
      <c r="D1769" s="23"/>
    </row>
    <row r="1770" spans="3:4" x14ac:dyDescent="0.2">
      <c r="C1770" s="23"/>
      <c r="D1770" s="23"/>
    </row>
    <row r="1771" spans="3:4" x14ac:dyDescent="0.2">
      <c r="C1771" s="23"/>
      <c r="D1771" s="23"/>
    </row>
    <row r="1772" spans="3:4" x14ac:dyDescent="0.2">
      <c r="C1772" s="23"/>
      <c r="D1772" s="23"/>
    </row>
    <row r="1773" spans="3:4" x14ac:dyDescent="0.2">
      <c r="C1773" s="23"/>
      <c r="D1773" s="23"/>
    </row>
    <row r="1774" spans="3:4" x14ac:dyDescent="0.2">
      <c r="C1774" s="23"/>
      <c r="D1774" s="23"/>
    </row>
    <row r="1775" spans="3:4" x14ac:dyDescent="0.2">
      <c r="C1775" s="23"/>
      <c r="D1775" s="23"/>
    </row>
    <row r="1776" spans="3:4" x14ac:dyDescent="0.2">
      <c r="C1776" s="23"/>
      <c r="D1776" s="23"/>
    </row>
    <row r="1777" spans="3:4" x14ac:dyDescent="0.2">
      <c r="C1777" s="23"/>
      <c r="D1777" s="23"/>
    </row>
    <row r="1778" spans="3:4" x14ac:dyDescent="0.2">
      <c r="C1778" s="23"/>
      <c r="D1778" s="23"/>
    </row>
    <row r="1779" spans="3:4" x14ac:dyDescent="0.2">
      <c r="C1779" s="23"/>
      <c r="D1779" s="23"/>
    </row>
    <row r="1780" spans="3:4" x14ac:dyDescent="0.2">
      <c r="C1780" s="23"/>
      <c r="D1780" s="23"/>
    </row>
    <row r="1781" spans="3:4" x14ac:dyDescent="0.2">
      <c r="C1781" s="23"/>
      <c r="D1781" s="23"/>
    </row>
    <row r="1782" spans="3:4" x14ac:dyDescent="0.2">
      <c r="C1782" s="23"/>
      <c r="D1782" s="23"/>
    </row>
    <row r="1783" spans="3:4" x14ac:dyDescent="0.2">
      <c r="C1783" s="23"/>
      <c r="D1783" s="23"/>
    </row>
    <row r="1784" spans="3:4" x14ac:dyDescent="0.2">
      <c r="C1784" s="23"/>
      <c r="D1784" s="23"/>
    </row>
    <row r="1785" spans="3:4" x14ac:dyDescent="0.2">
      <c r="C1785" s="23"/>
      <c r="D1785" s="23"/>
    </row>
    <row r="1786" spans="3:4" x14ac:dyDescent="0.2">
      <c r="C1786" s="23"/>
      <c r="D1786" s="23"/>
    </row>
    <row r="1787" spans="3:4" x14ac:dyDescent="0.2">
      <c r="C1787" s="23"/>
      <c r="D1787" s="23"/>
    </row>
    <row r="1788" spans="3:4" x14ac:dyDescent="0.2">
      <c r="C1788" s="23"/>
      <c r="D1788" s="23"/>
    </row>
    <row r="1789" spans="3:4" x14ac:dyDescent="0.2">
      <c r="C1789" s="23"/>
      <c r="D1789" s="23"/>
    </row>
    <row r="1790" spans="3:4" x14ac:dyDescent="0.2">
      <c r="C1790" s="23"/>
      <c r="D1790" s="23"/>
    </row>
    <row r="1791" spans="3:4" x14ac:dyDescent="0.2">
      <c r="C1791" s="23"/>
      <c r="D1791" s="23"/>
    </row>
    <row r="1792" spans="3:4" x14ac:dyDescent="0.2">
      <c r="C1792" s="23"/>
      <c r="D1792" s="23"/>
    </row>
    <row r="1793" spans="3:4" x14ac:dyDescent="0.2">
      <c r="C1793" s="23"/>
      <c r="D1793" s="23"/>
    </row>
    <row r="1794" spans="3:4" x14ac:dyDescent="0.2">
      <c r="C1794" s="23"/>
      <c r="D1794" s="23"/>
    </row>
    <row r="1795" spans="3:4" x14ac:dyDescent="0.2">
      <c r="C1795" s="23"/>
      <c r="D1795" s="23"/>
    </row>
    <row r="1796" spans="3:4" x14ac:dyDescent="0.2">
      <c r="C1796" s="23"/>
      <c r="D1796" s="23"/>
    </row>
    <row r="1797" spans="3:4" x14ac:dyDescent="0.2">
      <c r="C1797" s="23"/>
      <c r="D1797" s="23"/>
    </row>
    <row r="1798" spans="3:4" x14ac:dyDescent="0.2">
      <c r="C1798" s="23"/>
      <c r="D1798" s="23"/>
    </row>
    <row r="1799" spans="3:4" x14ac:dyDescent="0.2">
      <c r="C1799" s="23"/>
      <c r="D1799" s="23"/>
    </row>
    <row r="1800" spans="3:4" x14ac:dyDescent="0.2">
      <c r="C1800" s="23"/>
      <c r="D1800" s="23"/>
    </row>
    <row r="1801" spans="3:4" x14ac:dyDescent="0.2">
      <c r="C1801" s="23"/>
      <c r="D1801" s="23"/>
    </row>
    <row r="1802" spans="3:4" x14ac:dyDescent="0.2">
      <c r="C1802" s="23"/>
      <c r="D1802" s="23"/>
    </row>
    <row r="1803" spans="3:4" x14ac:dyDescent="0.2">
      <c r="C1803" s="23"/>
      <c r="D1803" s="23"/>
    </row>
    <row r="1804" spans="3:4" x14ac:dyDescent="0.2">
      <c r="C1804" s="23"/>
      <c r="D1804" s="23"/>
    </row>
    <row r="1805" spans="3:4" x14ac:dyDescent="0.2">
      <c r="C1805" s="23"/>
      <c r="D1805" s="23"/>
    </row>
    <row r="1806" spans="3:4" x14ac:dyDescent="0.2">
      <c r="C1806" s="23"/>
      <c r="D1806" s="23"/>
    </row>
    <row r="1807" spans="3:4" x14ac:dyDescent="0.2">
      <c r="C1807" s="23"/>
      <c r="D1807" s="23"/>
    </row>
    <row r="1808" spans="3:4" x14ac:dyDescent="0.2">
      <c r="C1808" s="23"/>
      <c r="D1808" s="23"/>
    </row>
    <row r="1809" spans="3:4" x14ac:dyDescent="0.2">
      <c r="C1809" s="23"/>
      <c r="D1809" s="23"/>
    </row>
    <row r="1810" spans="3:4" x14ac:dyDescent="0.2">
      <c r="C1810" s="23"/>
      <c r="D1810" s="23"/>
    </row>
    <row r="1811" spans="3:4" x14ac:dyDescent="0.2">
      <c r="C1811" s="23"/>
      <c r="D1811" s="23"/>
    </row>
    <row r="1812" spans="3:4" x14ac:dyDescent="0.2">
      <c r="C1812" s="23"/>
      <c r="D1812" s="23"/>
    </row>
    <row r="1813" spans="3:4" x14ac:dyDescent="0.2">
      <c r="C1813" s="23"/>
      <c r="D1813" s="23"/>
    </row>
    <row r="1814" spans="3:4" x14ac:dyDescent="0.2">
      <c r="C1814" s="23"/>
      <c r="D1814" s="23"/>
    </row>
    <row r="1815" spans="3:4" x14ac:dyDescent="0.2">
      <c r="C1815" s="23"/>
      <c r="D1815" s="23"/>
    </row>
    <row r="1816" spans="3:4" x14ac:dyDescent="0.2">
      <c r="C1816" s="23"/>
      <c r="D1816" s="23"/>
    </row>
    <row r="1817" spans="3:4" x14ac:dyDescent="0.2">
      <c r="C1817" s="23"/>
      <c r="D1817" s="23"/>
    </row>
    <row r="1818" spans="3:4" x14ac:dyDescent="0.2">
      <c r="C1818" s="23"/>
      <c r="D1818" s="23"/>
    </row>
    <row r="1819" spans="3:4" x14ac:dyDescent="0.2">
      <c r="C1819" s="23"/>
      <c r="D1819" s="23"/>
    </row>
    <row r="1820" spans="3:4" x14ac:dyDescent="0.2">
      <c r="C1820" s="23"/>
      <c r="D1820" s="23"/>
    </row>
    <row r="1821" spans="3:4" x14ac:dyDescent="0.2">
      <c r="C1821" s="23"/>
      <c r="D1821" s="23"/>
    </row>
    <row r="1822" spans="3:4" x14ac:dyDescent="0.2">
      <c r="C1822" s="23"/>
      <c r="D1822" s="23"/>
    </row>
    <row r="1823" spans="3:4" x14ac:dyDescent="0.2">
      <c r="C1823" s="23"/>
      <c r="D1823" s="23"/>
    </row>
    <row r="1824" spans="3:4" x14ac:dyDescent="0.2">
      <c r="C1824" s="23"/>
      <c r="D1824" s="23"/>
    </row>
    <row r="1825" spans="3:4" x14ac:dyDescent="0.2">
      <c r="C1825" s="23"/>
      <c r="D1825" s="23"/>
    </row>
    <row r="1826" spans="3:4" x14ac:dyDescent="0.2">
      <c r="C1826" s="23"/>
      <c r="D1826" s="23"/>
    </row>
    <row r="1827" spans="3:4" x14ac:dyDescent="0.2">
      <c r="C1827" s="23"/>
      <c r="D1827" s="23"/>
    </row>
    <row r="1828" spans="3:4" x14ac:dyDescent="0.2">
      <c r="C1828" s="23"/>
      <c r="D1828" s="23"/>
    </row>
    <row r="1829" spans="3:4" x14ac:dyDescent="0.2">
      <c r="C1829" s="23"/>
      <c r="D1829" s="23"/>
    </row>
    <row r="1830" spans="3:4" x14ac:dyDescent="0.2">
      <c r="C1830" s="23"/>
      <c r="D1830" s="23"/>
    </row>
    <row r="1831" spans="3:4" x14ac:dyDescent="0.2">
      <c r="C1831" s="23"/>
      <c r="D1831" s="23"/>
    </row>
    <row r="1832" spans="3:4" x14ac:dyDescent="0.2">
      <c r="C1832" s="23"/>
      <c r="D1832" s="23"/>
    </row>
    <row r="1833" spans="3:4" x14ac:dyDescent="0.2">
      <c r="C1833" s="23"/>
      <c r="D1833" s="23"/>
    </row>
    <row r="1834" spans="3:4" x14ac:dyDescent="0.2">
      <c r="C1834" s="23"/>
      <c r="D1834" s="23"/>
    </row>
    <row r="1835" spans="3:4" x14ac:dyDescent="0.2">
      <c r="C1835" s="23"/>
      <c r="D1835" s="23"/>
    </row>
    <row r="1836" spans="3:4" x14ac:dyDescent="0.2">
      <c r="C1836" s="23"/>
      <c r="D1836" s="23"/>
    </row>
    <row r="1837" spans="3:4" x14ac:dyDescent="0.2">
      <c r="C1837" s="23"/>
      <c r="D1837" s="23"/>
    </row>
    <row r="1838" spans="3:4" x14ac:dyDescent="0.2">
      <c r="C1838" s="23"/>
      <c r="D1838" s="23"/>
    </row>
    <row r="1839" spans="3:4" x14ac:dyDescent="0.2">
      <c r="C1839" s="23"/>
      <c r="D1839" s="23"/>
    </row>
    <row r="1840" spans="3:4" x14ac:dyDescent="0.2">
      <c r="C1840" s="23"/>
      <c r="D1840" s="23"/>
    </row>
    <row r="1841" spans="3:4" x14ac:dyDescent="0.2">
      <c r="C1841" s="23"/>
      <c r="D1841" s="23"/>
    </row>
    <row r="1842" spans="3:4" x14ac:dyDescent="0.2">
      <c r="C1842" s="23"/>
      <c r="D1842" s="23"/>
    </row>
    <row r="1843" spans="3:4" x14ac:dyDescent="0.2">
      <c r="C1843" s="23"/>
      <c r="D1843" s="23"/>
    </row>
    <row r="1844" spans="3:4" x14ac:dyDescent="0.2">
      <c r="C1844" s="23"/>
      <c r="D1844" s="23"/>
    </row>
    <row r="1845" spans="3:4" x14ac:dyDescent="0.2">
      <c r="C1845" s="23"/>
      <c r="D1845" s="23"/>
    </row>
    <row r="1846" spans="3:4" x14ac:dyDescent="0.2">
      <c r="C1846" s="23"/>
      <c r="D1846" s="23"/>
    </row>
    <row r="1847" spans="3:4" x14ac:dyDescent="0.2">
      <c r="C1847" s="23"/>
      <c r="D1847" s="23"/>
    </row>
    <row r="1848" spans="3:4" x14ac:dyDescent="0.2">
      <c r="C1848" s="23"/>
      <c r="D1848" s="23"/>
    </row>
    <row r="1849" spans="3:4" x14ac:dyDescent="0.2">
      <c r="C1849" s="23"/>
      <c r="D1849" s="23"/>
    </row>
    <row r="1850" spans="3:4" x14ac:dyDescent="0.2">
      <c r="C1850" s="23"/>
      <c r="D1850" s="23"/>
    </row>
    <row r="1851" spans="3:4" x14ac:dyDescent="0.2">
      <c r="C1851" s="23"/>
      <c r="D1851" s="23"/>
    </row>
    <row r="1852" spans="3:4" x14ac:dyDescent="0.2">
      <c r="C1852" s="23"/>
      <c r="D1852" s="23"/>
    </row>
    <row r="1853" spans="3:4" x14ac:dyDescent="0.2">
      <c r="C1853" s="23"/>
      <c r="D1853" s="23"/>
    </row>
    <row r="1854" spans="3:4" x14ac:dyDescent="0.2">
      <c r="C1854" s="23"/>
      <c r="D1854" s="23"/>
    </row>
    <row r="1855" spans="3:4" x14ac:dyDescent="0.2">
      <c r="C1855" s="23"/>
      <c r="D1855" s="23"/>
    </row>
    <row r="1856" spans="3:4" x14ac:dyDescent="0.2">
      <c r="C1856" s="23"/>
      <c r="D1856" s="23"/>
    </row>
    <row r="1857" spans="3:4" x14ac:dyDescent="0.2">
      <c r="C1857" s="23"/>
      <c r="D1857" s="23"/>
    </row>
    <row r="1858" spans="3:4" x14ac:dyDescent="0.2">
      <c r="C1858" s="23"/>
      <c r="D1858" s="23"/>
    </row>
    <row r="1859" spans="3:4" x14ac:dyDescent="0.2">
      <c r="C1859" s="23"/>
      <c r="D1859" s="23"/>
    </row>
    <row r="1860" spans="3:4" x14ac:dyDescent="0.2">
      <c r="C1860" s="23"/>
      <c r="D1860" s="23"/>
    </row>
    <row r="1861" spans="3:4" x14ac:dyDescent="0.2">
      <c r="C1861" s="23"/>
      <c r="D1861" s="23"/>
    </row>
    <row r="1862" spans="3:4" x14ac:dyDescent="0.2">
      <c r="C1862" s="23"/>
      <c r="D1862" s="23"/>
    </row>
    <row r="1863" spans="3:4" x14ac:dyDescent="0.2">
      <c r="C1863" s="23"/>
      <c r="D1863" s="23"/>
    </row>
    <row r="1864" spans="3:4" x14ac:dyDescent="0.2">
      <c r="C1864" s="23"/>
      <c r="D1864" s="23"/>
    </row>
    <row r="1865" spans="3:4" x14ac:dyDescent="0.2">
      <c r="C1865" s="23"/>
      <c r="D1865" s="23"/>
    </row>
    <row r="1866" spans="3:4" x14ac:dyDescent="0.2">
      <c r="C1866" s="23"/>
      <c r="D1866" s="23"/>
    </row>
    <row r="1867" spans="3:4" x14ac:dyDescent="0.2">
      <c r="C1867" s="23"/>
      <c r="D1867" s="23"/>
    </row>
    <row r="1868" spans="3:4" x14ac:dyDescent="0.2">
      <c r="C1868" s="23"/>
      <c r="D1868" s="23"/>
    </row>
    <row r="1869" spans="3:4" x14ac:dyDescent="0.2">
      <c r="C1869" s="23"/>
      <c r="D1869" s="23"/>
    </row>
    <row r="1870" spans="3:4" x14ac:dyDescent="0.2">
      <c r="C1870" s="23"/>
      <c r="D1870" s="23"/>
    </row>
    <row r="1871" spans="3:4" x14ac:dyDescent="0.2">
      <c r="C1871" s="23"/>
      <c r="D1871" s="23"/>
    </row>
    <row r="1872" spans="3:4" x14ac:dyDescent="0.2">
      <c r="C1872" s="23"/>
      <c r="D1872" s="23"/>
    </row>
    <row r="1873" spans="3:4" x14ac:dyDescent="0.2">
      <c r="C1873" s="23"/>
      <c r="D1873" s="23"/>
    </row>
    <row r="1874" spans="3:4" x14ac:dyDescent="0.2">
      <c r="C1874" s="23"/>
      <c r="D1874" s="23"/>
    </row>
    <row r="1875" spans="3:4" x14ac:dyDescent="0.2">
      <c r="C1875" s="23"/>
      <c r="D1875" s="23"/>
    </row>
    <row r="1876" spans="3:4" x14ac:dyDescent="0.2">
      <c r="C1876" s="23"/>
      <c r="D1876" s="23"/>
    </row>
    <row r="1877" spans="3:4" x14ac:dyDescent="0.2">
      <c r="C1877" s="23"/>
      <c r="D1877" s="23"/>
    </row>
    <row r="1878" spans="3:4" x14ac:dyDescent="0.2">
      <c r="C1878" s="23"/>
      <c r="D1878" s="23"/>
    </row>
    <row r="1879" spans="3:4" x14ac:dyDescent="0.2">
      <c r="C1879" s="23"/>
      <c r="D1879" s="23"/>
    </row>
    <row r="1880" spans="3:4" x14ac:dyDescent="0.2">
      <c r="C1880" s="23"/>
      <c r="D1880" s="23"/>
    </row>
    <row r="1881" spans="3:4" x14ac:dyDescent="0.2">
      <c r="C1881" s="23"/>
      <c r="D1881" s="23"/>
    </row>
    <row r="1882" spans="3:4" x14ac:dyDescent="0.2">
      <c r="C1882" s="23"/>
      <c r="D1882" s="23"/>
    </row>
    <row r="1883" spans="3:4" x14ac:dyDescent="0.2">
      <c r="C1883" s="23"/>
      <c r="D1883" s="23"/>
    </row>
    <row r="1884" spans="3:4" x14ac:dyDescent="0.2">
      <c r="C1884" s="23"/>
      <c r="D1884" s="23"/>
    </row>
    <row r="1885" spans="3:4" x14ac:dyDescent="0.2">
      <c r="C1885" s="23"/>
      <c r="D1885" s="23"/>
    </row>
    <row r="1886" spans="3:4" x14ac:dyDescent="0.2">
      <c r="C1886" s="23"/>
      <c r="D1886" s="23"/>
    </row>
    <row r="1887" spans="3:4" x14ac:dyDescent="0.2">
      <c r="C1887" s="23"/>
      <c r="D1887" s="23"/>
    </row>
    <row r="1888" spans="3:4" x14ac:dyDescent="0.2">
      <c r="C1888" s="23"/>
      <c r="D1888" s="23"/>
    </row>
    <row r="1889" spans="3:4" x14ac:dyDescent="0.2">
      <c r="C1889" s="23"/>
      <c r="D1889" s="23"/>
    </row>
    <row r="1890" spans="3:4" x14ac:dyDescent="0.2">
      <c r="C1890" s="23"/>
      <c r="D1890" s="23"/>
    </row>
    <row r="1891" spans="3:4" x14ac:dyDescent="0.2">
      <c r="C1891" s="23"/>
      <c r="D1891" s="23"/>
    </row>
    <row r="1892" spans="3:4" x14ac:dyDescent="0.2">
      <c r="C1892" s="23"/>
      <c r="D1892" s="23"/>
    </row>
    <row r="1893" spans="3:4" x14ac:dyDescent="0.2">
      <c r="C1893" s="23"/>
      <c r="D1893" s="23"/>
    </row>
    <row r="1894" spans="3:4" x14ac:dyDescent="0.2">
      <c r="C1894" s="23"/>
      <c r="D1894" s="23"/>
    </row>
    <row r="1895" spans="3:4" x14ac:dyDescent="0.2">
      <c r="C1895" s="23"/>
      <c r="D1895" s="23"/>
    </row>
    <row r="1896" spans="3:4" x14ac:dyDescent="0.2">
      <c r="C1896" s="23"/>
      <c r="D1896" s="23"/>
    </row>
    <row r="1897" spans="3:4" x14ac:dyDescent="0.2">
      <c r="C1897" s="23"/>
      <c r="D1897" s="23"/>
    </row>
    <row r="1898" spans="3:4" x14ac:dyDescent="0.2">
      <c r="C1898" s="23"/>
      <c r="D1898" s="23"/>
    </row>
    <row r="1899" spans="3:4" x14ac:dyDescent="0.2">
      <c r="C1899" s="23"/>
      <c r="D1899" s="23"/>
    </row>
    <row r="1900" spans="3:4" x14ac:dyDescent="0.2">
      <c r="C1900" s="23"/>
      <c r="D1900" s="23"/>
    </row>
    <row r="1901" spans="3:4" x14ac:dyDescent="0.2">
      <c r="C1901" s="23"/>
      <c r="D1901" s="23"/>
    </row>
    <row r="1902" spans="3:4" x14ac:dyDescent="0.2">
      <c r="C1902" s="23"/>
      <c r="D1902" s="23"/>
    </row>
    <row r="1903" spans="3:4" x14ac:dyDescent="0.2">
      <c r="C1903" s="23"/>
      <c r="D1903" s="23"/>
    </row>
    <row r="1904" spans="3:4" x14ac:dyDescent="0.2">
      <c r="C1904" s="23"/>
      <c r="D1904" s="23"/>
    </row>
    <row r="1905" spans="3:4" x14ac:dyDescent="0.2">
      <c r="C1905" s="23"/>
      <c r="D1905" s="23"/>
    </row>
    <row r="1906" spans="3:4" x14ac:dyDescent="0.2">
      <c r="C1906" s="23"/>
      <c r="D1906" s="23"/>
    </row>
    <row r="1907" spans="3:4" x14ac:dyDescent="0.2">
      <c r="C1907" s="23"/>
      <c r="D1907" s="23"/>
    </row>
    <row r="1908" spans="3:4" x14ac:dyDescent="0.2">
      <c r="C1908" s="23"/>
      <c r="D1908" s="23"/>
    </row>
    <row r="1909" spans="3:4" x14ac:dyDescent="0.2">
      <c r="C1909" s="23"/>
      <c r="D1909" s="23"/>
    </row>
    <row r="1910" spans="3:4" x14ac:dyDescent="0.2">
      <c r="C1910" s="23"/>
      <c r="D1910" s="23"/>
    </row>
    <row r="1911" spans="3:4" x14ac:dyDescent="0.2">
      <c r="C1911" s="23"/>
      <c r="D1911" s="23"/>
    </row>
    <row r="1912" spans="3:4" x14ac:dyDescent="0.2">
      <c r="C1912" s="23"/>
      <c r="D1912" s="23"/>
    </row>
    <row r="1913" spans="3:4" x14ac:dyDescent="0.2">
      <c r="C1913" s="23"/>
      <c r="D1913" s="23"/>
    </row>
    <row r="1914" spans="3:4" x14ac:dyDescent="0.2">
      <c r="C1914" s="23"/>
      <c r="D1914" s="23"/>
    </row>
    <row r="1915" spans="3:4" x14ac:dyDescent="0.2">
      <c r="C1915" s="23"/>
      <c r="D1915" s="23"/>
    </row>
    <row r="1916" spans="3:4" x14ac:dyDescent="0.2">
      <c r="C1916" s="23"/>
      <c r="D1916" s="23"/>
    </row>
    <row r="1917" spans="3:4" x14ac:dyDescent="0.2">
      <c r="C1917" s="23"/>
      <c r="D1917" s="23"/>
    </row>
    <row r="1918" spans="3:4" x14ac:dyDescent="0.2">
      <c r="C1918" s="23"/>
      <c r="D1918" s="23"/>
    </row>
    <row r="1919" spans="3:4" x14ac:dyDescent="0.2">
      <c r="C1919" s="23"/>
      <c r="D1919" s="23"/>
    </row>
    <row r="1920" spans="3:4" x14ac:dyDescent="0.2">
      <c r="C1920" s="23"/>
      <c r="D1920" s="23"/>
    </row>
    <row r="1921" spans="3:4" x14ac:dyDescent="0.2">
      <c r="C1921" s="23"/>
      <c r="D1921" s="23"/>
    </row>
    <row r="1922" spans="3:4" x14ac:dyDescent="0.2">
      <c r="C1922" s="23"/>
      <c r="D1922" s="23"/>
    </row>
    <row r="1923" spans="3:4" x14ac:dyDescent="0.2">
      <c r="C1923" s="23"/>
      <c r="D1923" s="23"/>
    </row>
    <row r="1924" spans="3:4" x14ac:dyDescent="0.2">
      <c r="C1924" s="23"/>
      <c r="D1924" s="23"/>
    </row>
    <row r="1925" spans="3:4" x14ac:dyDescent="0.2">
      <c r="C1925" s="23"/>
      <c r="D1925" s="23"/>
    </row>
    <row r="1926" spans="3:4" x14ac:dyDescent="0.2">
      <c r="C1926" s="23"/>
      <c r="D1926" s="23"/>
    </row>
    <row r="1927" spans="3:4" x14ac:dyDescent="0.2">
      <c r="C1927" s="23"/>
      <c r="D1927" s="23"/>
    </row>
    <row r="1928" spans="3:4" x14ac:dyDescent="0.2">
      <c r="C1928" s="23"/>
      <c r="D1928" s="23"/>
    </row>
    <row r="1929" spans="3:4" x14ac:dyDescent="0.2">
      <c r="C1929" s="23"/>
      <c r="D1929" s="23"/>
    </row>
    <row r="1930" spans="3:4" x14ac:dyDescent="0.2">
      <c r="C1930" s="23"/>
      <c r="D1930" s="23"/>
    </row>
    <row r="1931" spans="3:4" x14ac:dyDescent="0.2">
      <c r="C1931" s="23"/>
      <c r="D1931" s="23"/>
    </row>
    <row r="1932" spans="3:4" x14ac:dyDescent="0.2">
      <c r="C1932" s="23"/>
      <c r="D1932" s="23"/>
    </row>
    <row r="1933" spans="3:4" x14ac:dyDescent="0.2">
      <c r="C1933" s="23"/>
      <c r="D1933" s="23"/>
    </row>
    <row r="1934" spans="3:4" x14ac:dyDescent="0.2">
      <c r="C1934" s="23"/>
      <c r="D1934" s="23"/>
    </row>
    <row r="1935" spans="3:4" x14ac:dyDescent="0.2">
      <c r="C1935" s="23"/>
      <c r="D1935" s="23"/>
    </row>
    <row r="1936" spans="3:4" x14ac:dyDescent="0.2">
      <c r="C1936" s="23"/>
      <c r="D1936" s="23"/>
    </row>
    <row r="1937" spans="3:4" x14ac:dyDescent="0.2">
      <c r="C1937" s="23"/>
      <c r="D1937" s="23"/>
    </row>
    <row r="1938" spans="3:4" x14ac:dyDescent="0.2">
      <c r="C1938" s="23"/>
      <c r="D1938" s="23"/>
    </row>
    <row r="1939" spans="3:4" x14ac:dyDescent="0.2">
      <c r="C1939" s="23"/>
      <c r="D1939" s="23"/>
    </row>
    <row r="1940" spans="3:4" x14ac:dyDescent="0.2">
      <c r="C1940" s="23"/>
      <c r="D1940" s="23"/>
    </row>
    <row r="1941" spans="3:4" x14ac:dyDescent="0.2">
      <c r="C1941" s="23"/>
      <c r="D1941" s="23"/>
    </row>
    <row r="1942" spans="3:4" x14ac:dyDescent="0.2">
      <c r="C1942" s="23"/>
      <c r="D1942" s="23"/>
    </row>
    <row r="1943" spans="3:4" x14ac:dyDescent="0.2">
      <c r="C1943" s="23"/>
      <c r="D1943" s="23"/>
    </row>
    <row r="1944" spans="3:4" x14ac:dyDescent="0.2">
      <c r="C1944" s="23"/>
      <c r="D1944" s="23"/>
    </row>
    <row r="1945" spans="3:4" x14ac:dyDescent="0.2">
      <c r="C1945" s="23"/>
      <c r="D1945" s="23"/>
    </row>
    <row r="1946" spans="3:4" x14ac:dyDescent="0.2">
      <c r="C1946" s="23"/>
      <c r="D1946" s="23"/>
    </row>
    <row r="1947" spans="3:4" x14ac:dyDescent="0.2">
      <c r="C1947" s="23"/>
      <c r="D1947" s="23"/>
    </row>
    <row r="1948" spans="3:4" x14ac:dyDescent="0.2">
      <c r="C1948" s="23"/>
      <c r="D1948" s="23"/>
    </row>
    <row r="1949" spans="3:4" x14ac:dyDescent="0.2">
      <c r="C1949" s="23"/>
      <c r="D1949" s="23"/>
    </row>
    <row r="1950" spans="3:4" x14ac:dyDescent="0.2">
      <c r="C1950" s="23"/>
      <c r="D1950" s="23"/>
    </row>
    <row r="1951" spans="3:4" x14ac:dyDescent="0.2">
      <c r="C1951" s="23"/>
      <c r="D1951" s="23"/>
    </row>
    <row r="1952" spans="3:4" x14ac:dyDescent="0.2">
      <c r="C1952" s="23"/>
      <c r="D1952" s="23"/>
    </row>
    <row r="1953" spans="3:4" x14ac:dyDescent="0.2">
      <c r="C1953" s="23"/>
      <c r="D1953" s="23"/>
    </row>
    <row r="1954" spans="3:4" x14ac:dyDescent="0.2">
      <c r="C1954" s="23"/>
      <c r="D1954" s="23"/>
    </row>
    <row r="1955" spans="3:4" x14ac:dyDescent="0.2">
      <c r="C1955" s="23"/>
      <c r="D1955" s="23"/>
    </row>
    <row r="1956" spans="3:4" x14ac:dyDescent="0.2">
      <c r="C1956" s="23"/>
      <c r="D1956" s="23"/>
    </row>
    <row r="1957" spans="3:4" x14ac:dyDescent="0.2">
      <c r="C1957" s="23"/>
      <c r="D1957" s="23"/>
    </row>
    <row r="1958" spans="3:4" x14ac:dyDescent="0.2">
      <c r="C1958" s="23"/>
      <c r="D1958" s="23"/>
    </row>
    <row r="1959" spans="3:4" x14ac:dyDescent="0.2">
      <c r="C1959" s="23"/>
      <c r="D1959" s="23"/>
    </row>
    <row r="1960" spans="3:4" x14ac:dyDescent="0.2">
      <c r="C1960" s="23"/>
      <c r="D1960" s="23"/>
    </row>
    <row r="1961" spans="3:4" x14ac:dyDescent="0.2">
      <c r="C1961" s="23"/>
      <c r="D1961" s="23"/>
    </row>
    <row r="1962" spans="3:4" x14ac:dyDescent="0.2">
      <c r="C1962" s="23"/>
      <c r="D1962" s="23"/>
    </row>
    <row r="1963" spans="3:4" x14ac:dyDescent="0.2">
      <c r="C1963" s="23"/>
      <c r="D1963" s="23"/>
    </row>
    <row r="1964" spans="3:4" x14ac:dyDescent="0.2">
      <c r="C1964" s="23"/>
      <c r="D1964" s="23"/>
    </row>
    <row r="1965" spans="3:4" x14ac:dyDescent="0.2">
      <c r="C1965" s="23"/>
      <c r="D1965" s="23"/>
    </row>
    <row r="1966" spans="3:4" x14ac:dyDescent="0.2">
      <c r="C1966" s="23"/>
      <c r="D1966" s="23"/>
    </row>
    <row r="1967" spans="3:4" x14ac:dyDescent="0.2">
      <c r="C1967" s="23"/>
      <c r="D1967" s="23"/>
    </row>
    <row r="1968" spans="3:4" x14ac:dyDescent="0.2">
      <c r="C1968" s="23"/>
      <c r="D1968" s="23"/>
    </row>
    <row r="1969" spans="3:4" x14ac:dyDescent="0.2">
      <c r="C1969" s="23"/>
      <c r="D1969" s="23"/>
    </row>
    <row r="1970" spans="3:4" x14ac:dyDescent="0.2">
      <c r="C1970" s="23"/>
      <c r="D1970" s="23"/>
    </row>
    <row r="1971" spans="3:4" x14ac:dyDescent="0.2">
      <c r="C1971" s="23"/>
      <c r="D1971" s="23"/>
    </row>
    <row r="1972" spans="3:4" x14ac:dyDescent="0.2">
      <c r="C1972" s="23"/>
      <c r="D1972" s="23"/>
    </row>
    <row r="1973" spans="3:4" x14ac:dyDescent="0.2">
      <c r="C1973" s="23"/>
      <c r="D1973" s="23"/>
    </row>
    <row r="1974" spans="3:4" x14ac:dyDescent="0.2">
      <c r="C1974" s="23"/>
      <c r="D1974" s="23"/>
    </row>
    <row r="1975" spans="3:4" x14ac:dyDescent="0.2">
      <c r="C1975" s="23"/>
      <c r="D1975" s="23"/>
    </row>
    <row r="1976" spans="3:4" x14ac:dyDescent="0.2">
      <c r="C1976" s="23"/>
      <c r="D1976" s="23"/>
    </row>
    <row r="1977" spans="3:4" x14ac:dyDescent="0.2">
      <c r="C1977" s="23"/>
      <c r="D1977" s="23"/>
    </row>
    <row r="1978" spans="3:4" x14ac:dyDescent="0.2">
      <c r="C1978" s="23"/>
      <c r="D1978" s="23"/>
    </row>
    <row r="1979" spans="3:4" x14ac:dyDescent="0.2">
      <c r="C1979" s="23"/>
      <c r="D1979" s="23"/>
    </row>
    <row r="1980" spans="3:4" x14ac:dyDescent="0.2">
      <c r="C1980" s="23"/>
      <c r="D1980" s="23"/>
    </row>
    <row r="1981" spans="3:4" x14ac:dyDescent="0.2">
      <c r="C1981" s="23"/>
      <c r="D1981" s="23"/>
    </row>
    <row r="1982" spans="3:4" x14ac:dyDescent="0.2">
      <c r="C1982" s="23"/>
      <c r="D1982" s="23"/>
    </row>
    <row r="1983" spans="3:4" x14ac:dyDescent="0.2">
      <c r="C1983" s="23"/>
      <c r="D1983" s="23"/>
    </row>
    <row r="1984" spans="3:4" x14ac:dyDescent="0.2">
      <c r="C1984" s="23"/>
      <c r="D1984" s="23"/>
    </row>
    <row r="1985" spans="3:4" x14ac:dyDescent="0.2">
      <c r="C1985" s="23"/>
      <c r="D1985" s="23"/>
    </row>
    <row r="1986" spans="3:4" x14ac:dyDescent="0.2">
      <c r="C1986" s="23"/>
      <c r="D1986" s="23"/>
    </row>
    <row r="1987" spans="3:4" x14ac:dyDescent="0.2">
      <c r="C1987" s="23"/>
      <c r="D1987" s="23"/>
    </row>
    <row r="1988" spans="3:4" x14ac:dyDescent="0.2">
      <c r="C1988" s="23"/>
      <c r="D1988" s="23"/>
    </row>
    <row r="1989" spans="3:4" x14ac:dyDescent="0.2">
      <c r="C1989" s="23"/>
      <c r="D1989" s="23"/>
    </row>
    <row r="1990" spans="3:4" x14ac:dyDescent="0.2">
      <c r="C1990" s="23"/>
      <c r="D1990" s="23"/>
    </row>
    <row r="1991" spans="3:4" x14ac:dyDescent="0.2">
      <c r="C1991" s="23"/>
      <c r="D1991" s="23"/>
    </row>
    <row r="1992" spans="3:4" x14ac:dyDescent="0.2">
      <c r="C1992" s="23"/>
      <c r="D1992" s="23"/>
    </row>
    <row r="1993" spans="3:4" x14ac:dyDescent="0.2">
      <c r="C1993" s="23"/>
      <c r="D1993" s="23"/>
    </row>
    <row r="1994" spans="3:4" x14ac:dyDescent="0.2">
      <c r="C1994" s="23"/>
      <c r="D1994" s="23"/>
    </row>
    <row r="1995" spans="3:4" x14ac:dyDescent="0.2">
      <c r="C1995" s="23"/>
      <c r="D1995" s="23"/>
    </row>
    <row r="1996" spans="3:4" x14ac:dyDescent="0.2">
      <c r="C1996" s="23"/>
      <c r="D1996" s="23"/>
    </row>
    <row r="1997" spans="3:4" x14ac:dyDescent="0.2">
      <c r="C1997" s="23"/>
      <c r="D1997" s="23"/>
    </row>
    <row r="1998" spans="3:4" x14ac:dyDescent="0.2">
      <c r="C1998" s="23"/>
      <c r="D1998" s="23"/>
    </row>
    <row r="1999" spans="3:4" x14ac:dyDescent="0.2">
      <c r="C1999" s="23"/>
      <c r="D1999" s="23"/>
    </row>
    <row r="2000" spans="3:4" x14ac:dyDescent="0.2">
      <c r="C2000" s="23"/>
      <c r="D2000" s="23"/>
    </row>
    <row r="2001" spans="3:4" x14ac:dyDescent="0.2">
      <c r="C2001" s="23"/>
      <c r="D2001" s="23"/>
    </row>
    <row r="2002" spans="3:4" x14ac:dyDescent="0.2">
      <c r="C2002" s="23"/>
      <c r="D2002" s="23"/>
    </row>
    <row r="2003" spans="3:4" x14ac:dyDescent="0.2">
      <c r="C2003" s="23"/>
      <c r="D2003" s="23"/>
    </row>
    <row r="2004" spans="3:4" x14ac:dyDescent="0.2">
      <c r="C2004" s="23"/>
      <c r="D2004" s="23"/>
    </row>
    <row r="2005" spans="3:4" x14ac:dyDescent="0.2">
      <c r="C2005" s="23"/>
      <c r="D2005" s="23"/>
    </row>
    <row r="2006" spans="3:4" x14ac:dyDescent="0.2">
      <c r="C2006" s="23"/>
      <c r="D2006" s="23"/>
    </row>
    <row r="2007" spans="3:4" x14ac:dyDescent="0.2">
      <c r="C2007" s="23"/>
      <c r="D2007" s="23"/>
    </row>
    <row r="2008" spans="3:4" x14ac:dyDescent="0.2">
      <c r="C2008" s="23"/>
      <c r="D2008" s="23"/>
    </row>
    <row r="2009" spans="3:4" x14ac:dyDescent="0.2">
      <c r="C2009" s="23"/>
      <c r="D2009" s="23"/>
    </row>
    <row r="2010" spans="3:4" x14ac:dyDescent="0.2">
      <c r="C2010" s="23"/>
      <c r="D2010" s="23"/>
    </row>
    <row r="2011" spans="3:4" x14ac:dyDescent="0.2">
      <c r="C2011" s="23"/>
      <c r="D2011" s="23"/>
    </row>
    <row r="2012" spans="3:4" x14ac:dyDescent="0.2">
      <c r="C2012" s="23"/>
      <c r="D2012" s="23"/>
    </row>
    <row r="2013" spans="3:4" x14ac:dyDescent="0.2">
      <c r="C2013" s="23"/>
      <c r="D2013" s="23"/>
    </row>
    <row r="2014" spans="3:4" x14ac:dyDescent="0.2">
      <c r="C2014" s="23"/>
      <c r="D2014" s="23"/>
    </row>
    <row r="2015" spans="3:4" x14ac:dyDescent="0.2">
      <c r="C2015" s="23"/>
      <c r="D2015" s="23"/>
    </row>
    <row r="2016" spans="3:4" x14ac:dyDescent="0.2">
      <c r="C2016" s="23"/>
      <c r="D2016" s="23"/>
    </row>
    <row r="2017" spans="3:4" x14ac:dyDescent="0.2">
      <c r="C2017" s="23"/>
      <c r="D2017" s="23"/>
    </row>
    <row r="2018" spans="3:4" x14ac:dyDescent="0.2">
      <c r="C2018" s="23"/>
      <c r="D2018" s="23"/>
    </row>
    <row r="2019" spans="3:4" x14ac:dyDescent="0.2">
      <c r="C2019" s="23"/>
      <c r="D2019" s="23"/>
    </row>
    <row r="2020" spans="3:4" x14ac:dyDescent="0.2">
      <c r="C2020" s="23"/>
      <c r="D2020" s="23"/>
    </row>
    <row r="2021" spans="3:4" x14ac:dyDescent="0.2">
      <c r="C2021" s="23"/>
      <c r="D2021" s="23"/>
    </row>
    <row r="2022" spans="3:4" x14ac:dyDescent="0.2">
      <c r="C2022" s="23"/>
      <c r="D2022" s="23"/>
    </row>
    <row r="2023" spans="3:4" x14ac:dyDescent="0.2">
      <c r="C2023" s="23"/>
      <c r="D2023" s="23"/>
    </row>
    <row r="2024" spans="3:4" x14ac:dyDescent="0.2">
      <c r="C2024" s="23"/>
      <c r="D2024" s="23"/>
    </row>
    <row r="2025" spans="3:4" x14ac:dyDescent="0.2">
      <c r="C2025" s="23"/>
      <c r="D2025" s="23"/>
    </row>
    <row r="2026" spans="3:4" x14ac:dyDescent="0.2">
      <c r="C2026" s="23"/>
      <c r="D2026" s="23"/>
    </row>
    <row r="2027" spans="3:4" x14ac:dyDescent="0.2">
      <c r="C2027" s="23"/>
      <c r="D2027" s="23"/>
    </row>
    <row r="2028" spans="3:4" x14ac:dyDescent="0.2">
      <c r="C2028" s="23"/>
      <c r="D2028" s="23"/>
    </row>
    <row r="2029" spans="3:4" x14ac:dyDescent="0.2">
      <c r="C2029" s="23"/>
      <c r="D2029" s="23"/>
    </row>
    <row r="2030" spans="3:4" x14ac:dyDescent="0.2">
      <c r="C2030" s="23"/>
      <c r="D2030" s="23"/>
    </row>
    <row r="2031" spans="3:4" x14ac:dyDescent="0.2">
      <c r="C2031" s="23"/>
      <c r="D2031" s="23"/>
    </row>
    <row r="2032" spans="3:4" x14ac:dyDescent="0.2">
      <c r="C2032" s="23"/>
      <c r="D2032" s="23"/>
    </row>
    <row r="2033" spans="3:4" x14ac:dyDescent="0.2">
      <c r="C2033" s="23"/>
      <c r="D2033" s="23"/>
    </row>
    <row r="2034" spans="3:4" x14ac:dyDescent="0.2">
      <c r="C2034" s="23"/>
      <c r="D2034" s="23"/>
    </row>
    <row r="2035" spans="3:4" x14ac:dyDescent="0.2">
      <c r="C2035" s="23"/>
      <c r="D2035" s="23"/>
    </row>
    <row r="2036" spans="3:4" x14ac:dyDescent="0.2">
      <c r="C2036" s="23"/>
      <c r="D2036" s="23"/>
    </row>
    <row r="2037" spans="3:4" x14ac:dyDescent="0.2">
      <c r="C2037" s="23"/>
      <c r="D2037" s="23"/>
    </row>
    <row r="2038" spans="3:4" x14ac:dyDescent="0.2">
      <c r="C2038" s="23"/>
      <c r="D2038" s="23"/>
    </row>
    <row r="2039" spans="3:4" x14ac:dyDescent="0.2">
      <c r="C2039" s="23"/>
      <c r="D2039" s="23"/>
    </row>
    <row r="2040" spans="3:4" x14ac:dyDescent="0.2">
      <c r="C2040" s="23"/>
      <c r="D2040" s="23"/>
    </row>
    <row r="2041" spans="3:4" x14ac:dyDescent="0.2">
      <c r="C2041" s="23"/>
      <c r="D2041" s="23"/>
    </row>
    <row r="2042" spans="3:4" x14ac:dyDescent="0.2">
      <c r="C2042" s="23"/>
      <c r="D2042" s="23"/>
    </row>
    <row r="2043" spans="3:4" x14ac:dyDescent="0.2">
      <c r="C2043" s="23"/>
      <c r="D2043" s="23"/>
    </row>
    <row r="2044" spans="3:4" x14ac:dyDescent="0.2">
      <c r="C2044" s="23"/>
      <c r="D2044" s="23"/>
    </row>
    <row r="2045" spans="3:4" x14ac:dyDescent="0.2">
      <c r="C2045" s="23"/>
      <c r="D2045" s="23"/>
    </row>
    <row r="2046" spans="3:4" x14ac:dyDescent="0.2">
      <c r="C2046" s="23"/>
      <c r="D2046" s="23"/>
    </row>
    <row r="2047" spans="3:4" x14ac:dyDescent="0.2">
      <c r="C2047" s="23"/>
      <c r="D2047" s="23"/>
    </row>
    <row r="2048" spans="3:4" x14ac:dyDescent="0.2">
      <c r="C2048" s="23"/>
      <c r="D2048" s="23"/>
    </row>
    <row r="2049" spans="3:4" x14ac:dyDescent="0.2">
      <c r="C2049" s="23"/>
      <c r="D2049" s="23"/>
    </row>
    <row r="2050" spans="3:4" x14ac:dyDescent="0.2">
      <c r="C2050" s="23"/>
      <c r="D2050" s="23"/>
    </row>
    <row r="2051" spans="3:4" x14ac:dyDescent="0.2">
      <c r="C2051" s="23"/>
      <c r="D2051" s="23"/>
    </row>
    <row r="2052" spans="3:4" x14ac:dyDescent="0.2">
      <c r="C2052" s="23"/>
      <c r="D2052" s="23"/>
    </row>
    <row r="2053" spans="3:4" x14ac:dyDescent="0.2">
      <c r="C2053" s="23"/>
      <c r="D2053" s="23"/>
    </row>
    <row r="2054" spans="3:4" x14ac:dyDescent="0.2">
      <c r="C2054" s="23"/>
      <c r="D2054" s="23"/>
    </row>
    <row r="2055" spans="3:4" x14ac:dyDescent="0.2">
      <c r="C2055" s="23"/>
      <c r="D2055" s="23"/>
    </row>
    <row r="2056" spans="3:4" x14ac:dyDescent="0.2">
      <c r="C2056" s="23"/>
      <c r="D2056" s="23"/>
    </row>
    <row r="2057" spans="3:4" x14ac:dyDescent="0.2">
      <c r="C2057" s="23"/>
      <c r="D2057" s="23"/>
    </row>
    <row r="2058" spans="3:4" x14ac:dyDescent="0.2">
      <c r="C2058" s="23"/>
      <c r="D2058" s="23"/>
    </row>
    <row r="2059" spans="3:4" x14ac:dyDescent="0.2">
      <c r="C2059" s="23"/>
      <c r="D2059" s="23"/>
    </row>
    <row r="2060" spans="3:4" x14ac:dyDescent="0.2">
      <c r="C2060" s="23"/>
      <c r="D2060" s="23"/>
    </row>
    <row r="2061" spans="3:4" x14ac:dyDescent="0.2">
      <c r="C2061" s="23"/>
      <c r="D2061" s="23"/>
    </row>
    <row r="2062" spans="3:4" x14ac:dyDescent="0.2">
      <c r="C2062" s="23"/>
      <c r="D2062" s="23"/>
    </row>
    <row r="2063" spans="3:4" x14ac:dyDescent="0.2">
      <c r="C2063" s="23"/>
      <c r="D2063" s="23"/>
    </row>
    <row r="2064" spans="3:4" x14ac:dyDescent="0.2">
      <c r="C2064" s="23"/>
      <c r="D2064" s="23"/>
    </row>
    <row r="2065" spans="3:4" x14ac:dyDescent="0.2">
      <c r="C2065" s="23"/>
      <c r="D2065" s="23"/>
    </row>
    <row r="2066" spans="3:4" x14ac:dyDescent="0.2">
      <c r="C2066" s="23"/>
      <c r="D2066" s="23"/>
    </row>
    <row r="2067" spans="3:4" x14ac:dyDescent="0.2">
      <c r="C2067" s="23"/>
      <c r="D2067" s="23"/>
    </row>
    <row r="2068" spans="3:4" x14ac:dyDescent="0.2">
      <c r="C2068" s="23"/>
      <c r="D2068" s="23"/>
    </row>
    <row r="2069" spans="3:4" x14ac:dyDescent="0.2">
      <c r="C2069" s="23"/>
      <c r="D2069" s="23"/>
    </row>
    <row r="2070" spans="3:4" x14ac:dyDescent="0.2">
      <c r="C2070" s="23"/>
      <c r="D2070" s="23"/>
    </row>
    <row r="2071" spans="3:4" x14ac:dyDescent="0.2">
      <c r="C2071" s="23"/>
      <c r="D2071" s="23"/>
    </row>
    <row r="2072" spans="3:4" x14ac:dyDescent="0.2">
      <c r="C2072" s="23"/>
      <c r="D2072" s="23"/>
    </row>
    <row r="2073" spans="3:4" x14ac:dyDescent="0.2">
      <c r="C2073" s="23"/>
      <c r="D2073" s="23"/>
    </row>
    <row r="2074" spans="3:4" x14ac:dyDescent="0.2">
      <c r="C2074" s="23"/>
      <c r="D2074" s="23"/>
    </row>
    <row r="2075" spans="3:4" x14ac:dyDescent="0.2">
      <c r="C2075" s="23"/>
      <c r="D2075" s="23"/>
    </row>
    <row r="2076" spans="3:4" x14ac:dyDescent="0.2">
      <c r="C2076" s="23"/>
      <c r="D2076" s="23"/>
    </row>
    <row r="2077" spans="3:4" x14ac:dyDescent="0.2">
      <c r="C2077" s="23"/>
      <c r="D2077" s="23"/>
    </row>
    <row r="2078" spans="3:4" x14ac:dyDescent="0.2">
      <c r="C2078" s="23"/>
      <c r="D2078" s="23"/>
    </row>
    <row r="2079" spans="3:4" x14ac:dyDescent="0.2">
      <c r="C2079" s="23"/>
      <c r="D2079" s="23"/>
    </row>
    <row r="2080" spans="3:4" x14ac:dyDescent="0.2">
      <c r="C2080" s="23"/>
      <c r="D2080" s="23"/>
    </row>
    <row r="2081" spans="3:4" x14ac:dyDescent="0.2">
      <c r="C2081" s="23"/>
      <c r="D2081" s="23"/>
    </row>
    <row r="2082" spans="3:4" x14ac:dyDescent="0.2">
      <c r="C2082" s="23"/>
      <c r="D2082" s="23"/>
    </row>
    <row r="2083" spans="3:4" x14ac:dyDescent="0.2">
      <c r="C2083" s="23"/>
      <c r="D2083" s="23"/>
    </row>
    <row r="2084" spans="3:4" x14ac:dyDescent="0.2">
      <c r="C2084" s="23"/>
      <c r="D2084" s="23"/>
    </row>
    <row r="2085" spans="3:4" x14ac:dyDescent="0.2">
      <c r="C2085" s="23"/>
      <c r="D2085" s="23"/>
    </row>
    <row r="2086" spans="3:4" x14ac:dyDescent="0.2">
      <c r="C2086" s="23"/>
      <c r="D2086" s="23"/>
    </row>
    <row r="2087" spans="3:4" x14ac:dyDescent="0.2">
      <c r="C2087" s="23"/>
      <c r="D2087" s="23"/>
    </row>
    <row r="2088" spans="3:4" x14ac:dyDescent="0.2">
      <c r="C2088" s="23"/>
      <c r="D2088" s="23"/>
    </row>
    <row r="2089" spans="3:4" x14ac:dyDescent="0.2">
      <c r="C2089" s="23"/>
      <c r="D2089" s="23"/>
    </row>
    <row r="2090" spans="3:4" x14ac:dyDescent="0.2">
      <c r="C2090" s="23"/>
      <c r="D2090" s="23"/>
    </row>
    <row r="2091" spans="3:4" x14ac:dyDescent="0.2">
      <c r="C2091" s="23"/>
      <c r="D2091" s="23"/>
    </row>
    <row r="2092" spans="3:4" x14ac:dyDescent="0.2">
      <c r="C2092" s="23"/>
      <c r="D2092" s="23"/>
    </row>
    <row r="2093" spans="3:4" x14ac:dyDescent="0.2">
      <c r="C2093" s="23"/>
      <c r="D2093" s="23"/>
    </row>
    <row r="2094" spans="3:4" x14ac:dyDescent="0.2">
      <c r="C2094" s="23"/>
      <c r="D2094" s="23"/>
    </row>
    <row r="2095" spans="3:4" x14ac:dyDescent="0.2">
      <c r="C2095" s="23"/>
      <c r="D2095" s="23"/>
    </row>
    <row r="2096" spans="3:4" x14ac:dyDescent="0.2">
      <c r="C2096" s="23"/>
      <c r="D2096" s="23"/>
    </row>
    <row r="2097" spans="3:4" x14ac:dyDescent="0.2">
      <c r="C2097" s="23"/>
      <c r="D2097" s="23"/>
    </row>
    <row r="2098" spans="3:4" x14ac:dyDescent="0.2">
      <c r="C2098" s="23"/>
      <c r="D2098" s="23"/>
    </row>
    <row r="2099" spans="3:4" x14ac:dyDescent="0.2">
      <c r="C2099" s="23"/>
      <c r="D2099" s="23"/>
    </row>
    <row r="2100" spans="3:4" x14ac:dyDescent="0.2">
      <c r="C2100" s="23"/>
      <c r="D2100" s="23"/>
    </row>
    <row r="2101" spans="3:4" x14ac:dyDescent="0.2">
      <c r="C2101" s="23"/>
      <c r="D2101" s="23"/>
    </row>
    <row r="2102" spans="3:4" x14ac:dyDescent="0.2">
      <c r="C2102" s="23"/>
      <c r="D2102" s="23"/>
    </row>
    <row r="2103" spans="3:4" x14ac:dyDescent="0.2">
      <c r="C2103" s="23"/>
      <c r="D2103" s="23"/>
    </row>
    <row r="2104" spans="3:4" x14ac:dyDescent="0.2">
      <c r="C2104" s="23"/>
      <c r="D2104" s="23"/>
    </row>
    <row r="2105" spans="3:4" x14ac:dyDescent="0.2">
      <c r="C2105" s="23"/>
      <c r="D2105" s="23"/>
    </row>
    <row r="2106" spans="3:4" x14ac:dyDescent="0.2">
      <c r="C2106" s="23"/>
      <c r="D2106" s="23"/>
    </row>
    <row r="2107" spans="3:4" x14ac:dyDescent="0.2">
      <c r="C2107" s="23"/>
      <c r="D2107" s="23"/>
    </row>
    <row r="2108" spans="3:4" x14ac:dyDescent="0.2">
      <c r="C2108" s="23"/>
      <c r="D2108" s="23"/>
    </row>
    <row r="2109" spans="3:4" x14ac:dyDescent="0.2">
      <c r="C2109" s="23"/>
      <c r="D2109" s="23"/>
    </row>
    <row r="2110" spans="3:4" x14ac:dyDescent="0.2">
      <c r="C2110" s="23"/>
      <c r="D2110" s="23"/>
    </row>
    <row r="2111" spans="3:4" x14ac:dyDescent="0.2">
      <c r="C2111" s="23"/>
      <c r="D2111" s="23"/>
    </row>
    <row r="2112" spans="3:4" x14ac:dyDescent="0.2">
      <c r="C2112" s="23"/>
      <c r="D2112" s="23"/>
    </row>
    <row r="2113" spans="3:4" x14ac:dyDescent="0.2">
      <c r="C2113" s="23"/>
      <c r="D2113" s="23"/>
    </row>
    <row r="2114" spans="3:4" x14ac:dyDescent="0.2">
      <c r="C2114" s="23"/>
      <c r="D2114" s="23"/>
    </row>
    <row r="2115" spans="3:4" x14ac:dyDescent="0.2">
      <c r="C2115" s="23"/>
      <c r="D2115" s="23"/>
    </row>
    <row r="2116" spans="3:4" x14ac:dyDescent="0.2">
      <c r="C2116" s="23"/>
      <c r="D2116" s="23"/>
    </row>
    <row r="2117" spans="3:4" x14ac:dyDescent="0.2">
      <c r="C2117" s="23"/>
      <c r="D2117" s="23"/>
    </row>
    <row r="2118" spans="3:4" x14ac:dyDescent="0.2">
      <c r="C2118" s="23"/>
      <c r="D2118" s="23"/>
    </row>
    <row r="2119" spans="3:4" x14ac:dyDescent="0.2">
      <c r="C2119" s="23"/>
      <c r="D2119" s="23"/>
    </row>
    <row r="2120" spans="3:4" x14ac:dyDescent="0.2">
      <c r="C2120" s="23"/>
      <c r="D2120" s="23"/>
    </row>
    <row r="2121" spans="3:4" x14ac:dyDescent="0.2">
      <c r="C2121" s="23"/>
      <c r="D2121" s="23"/>
    </row>
    <row r="2122" spans="3:4" x14ac:dyDescent="0.2">
      <c r="C2122" s="23"/>
      <c r="D2122" s="23"/>
    </row>
    <row r="2123" spans="3:4" x14ac:dyDescent="0.2">
      <c r="C2123" s="23"/>
      <c r="D2123" s="23"/>
    </row>
    <row r="2124" spans="3:4" x14ac:dyDescent="0.2">
      <c r="C2124" s="23"/>
      <c r="D2124" s="23"/>
    </row>
    <row r="2125" spans="3:4" x14ac:dyDescent="0.2">
      <c r="C2125" s="23"/>
      <c r="D2125" s="23"/>
    </row>
    <row r="2126" spans="3:4" x14ac:dyDescent="0.2">
      <c r="C2126" s="23"/>
      <c r="D2126" s="23"/>
    </row>
    <row r="2127" spans="3:4" x14ac:dyDescent="0.2">
      <c r="C2127" s="23"/>
      <c r="D2127" s="23"/>
    </row>
    <row r="2128" spans="3:4" x14ac:dyDescent="0.2">
      <c r="C2128" s="23"/>
      <c r="D2128" s="23"/>
    </row>
    <row r="2129" spans="3:4" x14ac:dyDescent="0.2">
      <c r="C2129" s="23"/>
      <c r="D2129" s="23"/>
    </row>
    <row r="2130" spans="3:4" x14ac:dyDescent="0.2">
      <c r="C2130" s="23"/>
      <c r="D2130" s="23"/>
    </row>
    <row r="2131" spans="3:4" x14ac:dyDescent="0.2">
      <c r="C2131" s="23"/>
      <c r="D2131" s="23"/>
    </row>
    <row r="2132" spans="3:4" x14ac:dyDescent="0.2">
      <c r="C2132" s="23"/>
      <c r="D2132" s="23"/>
    </row>
    <row r="2133" spans="3:4" x14ac:dyDescent="0.2">
      <c r="C2133" s="23"/>
      <c r="D2133" s="23"/>
    </row>
    <row r="2134" spans="3:4" x14ac:dyDescent="0.2">
      <c r="C2134" s="23"/>
      <c r="D2134" s="23"/>
    </row>
    <row r="2135" spans="3:4" x14ac:dyDescent="0.2">
      <c r="C2135" s="23"/>
      <c r="D2135" s="23"/>
    </row>
    <row r="2136" spans="3:4" x14ac:dyDescent="0.2">
      <c r="C2136" s="23"/>
      <c r="D2136" s="23"/>
    </row>
    <row r="2137" spans="3:4" x14ac:dyDescent="0.2">
      <c r="C2137" s="23"/>
      <c r="D2137" s="23"/>
    </row>
    <row r="2138" spans="3:4" x14ac:dyDescent="0.2">
      <c r="C2138" s="23"/>
      <c r="D2138" s="23"/>
    </row>
    <row r="2139" spans="3:4" x14ac:dyDescent="0.2">
      <c r="C2139" s="23"/>
      <c r="D2139" s="23"/>
    </row>
    <row r="2140" spans="3:4" x14ac:dyDescent="0.2">
      <c r="C2140" s="23"/>
      <c r="D2140" s="23"/>
    </row>
    <row r="2141" spans="3:4" x14ac:dyDescent="0.2">
      <c r="C2141" s="23"/>
      <c r="D2141" s="23"/>
    </row>
    <row r="2142" spans="3:4" x14ac:dyDescent="0.2">
      <c r="C2142" s="23"/>
      <c r="D2142" s="23"/>
    </row>
    <row r="2143" spans="3:4" x14ac:dyDescent="0.2">
      <c r="C2143" s="23"/>
      <c r="D2143" s="23"/>
    </row>
    <row r="2144" spans="3:4" x14ac:dyDescent="0.2">
      <c r="C2144" s="23"/>
      <c r="D2144" s="23"/>
    </row>
    <row r="2145" spans="3:4" x14ac:dyDescent="0.2">
      <c r="C2145" s="23"/>
      <c r="D2145" s="23"/>
    </row>
    <row r="2146" spans="3:4" x14ac:dyDescent="0.2">
      <c r="C2146" s="23"/>
      <c r="D2146" s="23"/>
    </row>
    <row r="2147" spans="3:4" x14ac:dyDescent="0.2">
      <c r="C2147" s="23"/>
      <c r="D2147" s="23"/>
    </row>
    <row r="2148" spans="3:4" x14ac:dyDescent="0.2">
      <c r="C2148" s="23"/>
      <c r="D2148" s="23"/>
    </row>
    <row r="2149" spans="3:4" x14ac:dyDescent="0.2">
      <c r="C2149" s="23"/>
      <c r="D2149" s="23"/>
    </row>
    <row r="2150" spans="3:4" x14ac:dyDescent="0.2">
      <c r="C2150" s="23"/>
      <c r="D2150" s="23"/>
    </row>
    <row r="2151" spans="3:4" x14ac:dyDescent="0.2">
      <c r="C2151" s="23"/>
      <c r="D2151" s="23"/>
    </row>
    <row r="2152" spans="3:4" x14ac:dyDescent="0.2">
      <c r="C2152" s="23"/>
      <c r="D2152" s="23"/>
    </row>
    <row r="2153" spans="3:4" x14ac:dyDescent="0.2">
      <c r="C2153" s="23"/>
      <c r="D2153" s="23"/>
    </row>
    <row r="2154" spans="3:4" x14ac:dyDescent="0.2">
      <c r="C2154" s="23"/>
      <c r="D2154" s="23"/>
    </row>
    <row r="2155" spans="3:4" x14ac:dyDescent="0.2">
      <c r="C2155" s="23"/>
      <c r="D2155" s="23"/>
    </row>
    <row r="2156" spans="3:4" x14ac:dyDescent="0.2">
      <c r="C2156" s="23"/>
      <c r="D2156" s="23"/>
    </row>
    <row r="2157" spans="3:4" x14ac:dyDescent="0.2">
      <c r="C2157" s="23"/>
      <c r="D2157" s="23"/>
    </row>
    <row r="2158" spans="3:4" x14ac:dyDescent="0.2">
      <c r="C2158" s="23"/>
      <c r="D2158" s="23"/>
    </row>
    <row r="2159" spans="3:4" x14ac:dyDescent="0.2">
      <c r="C2159" s="23"/>
      <c r="D2159" s="23"/>
    </row>
    <row r="2160" spans="3:4" x14ac:dyDescent="0.2">
      <c r="C2160" s="23"/>
      <c r="D2160" s="23"/>
    </row>
    <row r="2161" spans="3:4" x14ac:dyDescent="0.2">
      <c r="C2161" s="23"/>
      <c r="D2161" s="23"/>
    </row>
    <row r="2162" spans="3:4" x14ac:dyDescent="0.2">
      <c r="C2162" s="23"/>
      <c r="D2162" s="23"/>
    </row>
    <row r="2163" spans="3:4" x14ac:dyDescent="0.2">
      <c r="C2163" s="23"/>
      <c r="D2163" s="23"/>
    </row>
    <row r="2164" spans="3:4" x14ac:dyDescent="0.2">
      <c r="C2164" s="23"/>
      <c r="D2164" s="23"/>
    </row>
    <row r="2165" spans="3:4" x14ac:dyDescent="0.2">
      <c r="C2165" s="23"/>
      <c r="D2165" s="23"/>
    </row>
    <row r="2166" spans="3:4" x14ac:dyDescent="0.2">
      <c r="C2166" s="23"/>
      <c r="D2166" s="23"/>
    </row>
    <row r="2167" spans="3:4" x14ac:dyDescent="0.2">
      <c r="C2167" s="23"/>
      <c r="D2167" s="23"/>
    </row>
    <row r="2168" spans="3:4" x14ac:dyDescent="0.2">
      <c r="C2168" s="23"/>
      <c r="D2168" s="23"/>
    </row>
    <row r="2169" spans="3:4" x14ac:dyDescent="0.2">
      <c r="C2169" s="23"/>
      <c r="D2169" s="23"/>
    </row>
    <row r="2170" spans="3:4" x14ac:dyDescent="0.2">
      <c r="C2170" s="23"/>
      <c r="D2170" s="23"/>
    </row>
    <row r="2171" spans="3:4" x14ac:dyDescent="0.2">
      <c r="C2171" s="23"/>
      <c r="D2171" s="23"/>
    </row>
    <row r="2172" spans="3:4" x14ac:dyDescent="0.2">
      <c r="C2172" s="23"/>
      <c r="D2172" s="23"/>
    </row>
    <row r="2173" spans="3:4" x14ac:dyDescent="0.2">
      <c r="C2173" s="23"/>
      <c r="D2173" s="23"/>
    </row>
    <row r="2174" spans="3:4" x14ac:dyDescent="0.2">
      <c r="C2174" s="23"/>
      <c r="D2174" s="23"/>
    </row>
    <row r="2175" spans="3:4" x14ac:dyDescent="0.2">
      <c r="C2175" s="23"/>
      <c r="D2175" s="23"/>
    </row>
    <row r="2176" spans="3:4" x14ac:dyDescent="0.2">
      <c r="C2176" s="23"/>
      <c r="D2176" s="23"/>
    </row>
    <row r="2177" spans="3:4" x14ac:dyDescent="0.2">
      <c r="C2177" s="23"/>
      <c r="D2177" s="23"/>
    </row>
    <row r="2178" spans="3:4" x14ac:dyDescent="0.2">
      <c r="C2178" s="23"/>
      <c r="D2178" s="23"/>
    </row>
    <row r="2179" spans="3:4" x14ac:dyDescent="0.2">
      <c r="C2179" s="23"/>
      <c r="D2179" s="23"/>
    </row>
    <row r="2180" spans="3:4" x14ac:dyDescent="0.2">
      <c r="C2180" s="23"/>
      <c r="D2180" s="23"/>
    </row>
    <row r="2181" spans="3:4" x14ac:dyDescent="0.2">
      <c r="C2181" s="23"/>
      <c r="D2181" s="23"/>
    </row>
    <row r="2182" spans="3:4" x14ac:dyDescent="0.2">
      <c r="C2182" s="23"/>
      <c r="D2182" s="23"/>
    </row>
    <row r="2183" spans="3:4" x14ac:dyDescent="0.2">
      <c r="C2183" s="23"/>
      <c r="D2183" s="23"/>
    </row>
    <row r="2184" spans="3:4" x14ac:dyDescent="0.2">
      <c r="C2184" s="23"/>
      <c r="D2184" s="23"/>
    </row>
    <row r="2185" spans="3:4" x14ac:dyDescent="0.2">
      <c r="C2185" s="23"/>
      <c r="D2185" s="23"/>
    </row>
    <row r="2186" spans="3:4" x14ac:dyDescent="0.2">
      <c r="C2186" s="23"/>
      <c r="D2186" s="23"/>
    </row>
    <row r="2187" spans="3:4" x14ac:dyDescent="0.2">
      <c r="C2187" s="23"/>
      <c r="D2187" s="23"/>
    </row>
    <row r="2188" spans="3:4" x14ac:dyDescent="0.2">
      <c r="C2188" s="23"/>
      <c r="D2188" s="23"/>
    </row>
    <row r="2189" spans="3:4" x14ac:dyDescent="0.2">
      <c r="C2189" s="23"/>
      <c r="D2189" s="23"/>
    </row>
    <row r="2190" spans="3:4" x14ac:dyDescent="0.2">
      <c r="C2190" s="23"/>
      <c r="D2190" s="23"/>
    </row>
    <row r="2191" spans="3:4" x14ac:dyDescent="0.2">
      <c r="C2191" s="23"/>
      <c r="D2191" s="23"/>
    </row>
    <row r="2192" spans="3:4" x14ac:dyDescent="0.2">
      <c r="C2192" s="23"/>
      <c r="D2192" s="23"/>
    </row>
    <row r="2193" spans="3:4" x14ac:dyDescent="0.2">
      <c r="C2193" s="23"/>
      <c r="D2193" s="23"/>
    </row>
    <row r="2194" spans="3:4" x14ac:dyDescent="0.2">
      <c r="C2194" s="23"/>
      <c r="D2194" s="23"/>
    </row>
    <row r="2195" spans="3:4" x14ac:dyDescent="0.2">
      <c r="C2195" s="23"/>
      <c r="D2195" s="23"/>
    </row>
    <row r="2196" spans="3:4" x14ac:dyDescent="0.2">
      <c r="C2196" s="23"/>
      <c r="D2196" s="23"/>
    </row>
    <row r="2197" spans="3:4" x14ac:dyDescent="0.2">
      <c r="C2197" s="23"/>
      <c r="D2197" s="23"/>
    </row>
    <row r="2198" spans="3:4" x14ac:dyDescent="0.2">
      <c r="C2198" s="23"/>
      <c r="D2198" s="23"/>
    </row>
    <row r="2199" spans="3:4" x14ac:dyDescent="0.2">
      <c r="C2199" s="23"/>
      <c r="D2199" s="23"/>
    </row>
    <row r="2200" spans="3:4" x14ac:dyDescent="0.2">
      <c r="C2200" s="23"/>
      <c r="D2200" s="23"/>
    </row>
    <row r="2201" spans="3:4" x14ac:dyDescent="0.2">
      <c r="C2201" s="23"/>
      <c r="D2201" s="23"/>
    </row>
    <row r="2202" spans="3:4" x14ac:dyDescent="0.2">
      <c r="C2202" s="23"/>
      <c r="D2202" s="23"/>
    </row>
    <row r="2203" spans="3:4" x14ac:dyDescent="0.2">
      <c r="C2203" s="23"/>
      <c r="D2203" s="23"/>
    </row>
    <row r="2204" spans="3:4" x14ac:dyDescent="0.2">
      <c r="C2204" s="23"/>
      <c r="D2204" s="23"/>
    </row>
    <row r="2205" spans="3:4" x14ac:dyDescent="0.2">
      <c r="C2205" s="23"/>
      <c r="D2205" s="23"/>
    </row>
    <row r="2206" spans="3:4" x14ac:dyDescent="0.2">
      <c r="C2206" s="23"/>
      <c r="D2206" s="23"/>
    </row>
    <row r="2207" spans="3:4" x14ac:dyDescent="0.2">
      <c r="C2207" s="23"/>
      <c r="D2207" s="23"/>
    </row>
    <row r="2208" spans="3:4" x14ac:dyDescent="0.2">
      <c r="C2208" s="23"/>
      <c r="D2208" s="23"/>
    </row>
    <row r="2209" spans="3:4" x14ac:dyDescent="0.2">
      <c r="C2209" s="23"/>
      <c r="D2209" s="23"/>
    </row>
    <row r="2210" spans="3:4" x14ac:dyDescent="0.2">
      <c r="C2210" s="23"/>
      <c r="D2210" s="23"/>
    </row>
    <row r="2211" spans="3:4" x14ac:dyDescent="0.2">
      <c r="C2211" s="23"/>
      <c r="D2211" s="23"/>
    </row>
    <row r="2212" spans="3:4" x14ac:dyDescent="0.2">
      <c r="C2212" s="23"/>
      <c r="D2212" s="23"/>
    </row>
    <row r="2213" spans="3:4" x14ac:dyDescent="0.2">
      <c r="C2213" s="23"/>
      <c r="D2213" s="23"/>
    </row>
    <row r="2214" spans="3:4" x14ac:dyDescent="0.2">
      <c r="C2214" s="23"/>
      <c r="D2214" s="23"/>
    </row>
    <row r="2215" spans="3:4" x14ac:dyDescent="0.2">
      <c r="C2215" s="23"/>
      <c r="D2215" s="23"/>
    </row>
    <row r="2216" spans="3:4" x14ac:dyDescent="0.2">
      <c r="C2216" s="23"/>
      <c r="D2216" s="23"/>
    </row>
    <row r="2217" spans="3:4" x14ac:dyDescent="0.2">
      <c r="C2217" s="23"/>
      <c r="D2217" s="23"/>
    </row>
    <row r="2218" spans="3:4" x14ac:dyDescent="0.2">
      <c r="C2218" s="23"/>
      <c r="D2218" s="23"/>
    </row>
    <row r="2219" spans="3:4" x14ac:dyDescent="0.2">
      <c r="C2219" s="23"/>
      <c r="D2219" s="23"/>
    </row>
    <row r="2220" spans="3:4" x14ac:dyDescent="0.2">
      <c r="C2220" s="23"/>
      <c r="D2220" s="23"/>
    </row>
    <row r="2221" spans="3:4" x14ac:dyDescent="0.2">
      <c r="C2221" s="23"/>
      <c r="D2221" s="23"/>
    </row>
    <row r="2222" spans="3:4" x14ac:dyDescent="0.2">
      <c r="C2222" s="23"/>
      <c r="D2222" s="23"/>
    </row>
    <row r="2223" spans="3:4" x14ac:dyDescent="0.2">
      <c r="C2223" s="23"/>
      <c r="D2223" s="23"/>
    </row>
    <row r="2224" spans="3:4" x14ac:dyDescent="0.2">
      <c r="C2224" s="23"/>
      <c r="D2224" s="23"/>
    </row>
    <row r="2225" spans="3:4" x14ac:dyDescent="0.2">
      <c r="C2225" s="23"/>
      <c r="D2225" s="23"/>
    </row>
    <row r="2226" spans="3:4" x14ac:dyDescent="0.2">
      <c r="C2226" s="23"/>
      <c r="D2226" s="23"/>
    </row>
    <row r="2227" spans="3:4" x14ac:dyDescent="0.2">
      <c r="C2227" s="23"/>
      <c r="D2227" s="23"/>
    </row>
    <row r="2228" spans="3:4" x14ac:dyDescent="0.2">
      <c r="C2228" s="23"/>
      <c r="D2228" s="23"/>
    </row>
    <row r="2229" spans="3:4" x14ac:dyDescent="0.2">
      <c r="C2229" s="23"/>
      <c r="D2229" s="23"/>
    </row>
    <row r="2230" spans="3:4" x14ac:dyDescent="0.2">
      <c r="C2230" s="23"/>
      <c r="D2230" s="23"/>
    </row>
    <row r="2231" spans="3:4" x14ac:dyDescent="0.2">
      <c r="C2231" s="23"/>
      <c r="D2231" s="23"/>
    </row>
    <row r="2232" spans="3:4" x14ac:dyDescent="0.2">
      <c r="C2232" s="23"/>
      <c r="D2232" s="23"/>
    </row>
    <row r="2233" spans="3:4" x14ac:dyDescent="0.2">
      <c r="C2233" s="23"/>
      <c r="D2233" s="23"/>
    </row>
    <row r="2234" spans="3:4" x14ac:dyDescent="0.2">
      <c r="C2234" s="23"/>
      <c r="D2234" s="23"/>
    </row>
    <row r="2235" spans="3:4" x14ac:dyDescent="0.2">
      <c r="C2235" s="23"/>
      <c r="D2235" s="23"/>
    </row>
    <row r="2236" spans="3:4" x14ac:dyDescent="0.2">
      <c r="C2236" s="23"/>
      <c r="D2236" s="23"/>
    </row>
    <row r="2237" spans="3:4" x14ac:dyDescent="0.2">
      <c r="C2237" s="23"/>
      <c r="D2237" s="23"/>
    </row>
    <row r="2238" spans="3:4" x14ac:dyDescent="0.2">
      <c r="C2238" s="23"/>
      <c r="D2238" s="23"/>
    </row>
    <row r="2239" spans="3:4" x14ac:dyDescent="0.2">
      <c r="C2239" s="23"/>
      <c r="D2239" s="23"/>
    </row>
    <row r="2240" spans="3:4" x14ac:dyDescent="0.2">
      <c r="C2240" s="23"/>
      <c r="D2240" s="23"/>
    </row>
    <row r="2241" spans="3:4" x14ac:dyDescent="0.2">
      <c r="C2241" s="23"/>
      <c r="D2241" s="23"/>
    </row>
    <row r="2242" spans="3:4" x14ac:dyDescent="0.2">
      <c r="C2242" s="23"/>
      <c r="D2242" s="23"/>
    </row>
    <row r="2243" spans="3:4" x14ac:dyDescent="0.2">
      <c r="C2243" s="23"/>
      <c r="D2243" s="23"/>
    </row>
    <row r="2244" spans="3:4" x14ac:dyDescent="0.2">
      <c r="C2244" s="23"/>
      <c r="D2244" s="23"/>
    </row>
    <row r="2245" spans="3:4" x14ac:dyDescent="0.2">
      <c r="C2245" s="23"/>
      <c r="D2245" s="23"/>
    </row>
    <row r="2246" spans="3:4" x14ac:dyDescent="0.2">
      <c r="C2246" s="23"/>
      <c r="D2246" s="23"/>
    </row>
    <row r="2247" spans="3:4" x14ac:dyDescent="0.2">
      <c r="C2247" s="23"/>
      <c r="D2247" s="23"/>
    </row>
    <row r="2248" spans="3:4" x14ac:dyDescent="0.2">
      <c r="C2248" s="23"/>
      <c r="D2248" s="23"/>
    </row>
    <row r="2249" spans="3:4" x14ac:dyDescent="0.2">
      <c r="C2249" s="23"/>
      <c r="D2249" s="23"/>
    </row>
    <row r="2250" spans="3:4" x14ac:dyDescent="0.2">
      <c r="C2250" s="23"/>
      <c r="D2250" s="23"/>
    </row>
    <row r="2251" spans="3:4" x14ac:dyDescent="0.2">
      <c r="C2251" s="23"/>
      <c r="D2251" s="23"/>
    </row>
    <row r="2252" spans="3:4" x14ac:dyDescent="0.2">
      <c r="C2252" s="23"/>
      <c r="D2252" s="23"/>
    </row>
    <row r="2253" spans="3:4" x14ac:dyDescent="0.2">
      <c r="C2253" s="23"/>
      <c r="D2253" s="23"/>
    </row>
    <row r="2254" spans="3:4" x14ac:dyDescent="0.2">
      <c r="C2254" s="23"/>
      <c r="D2254" s="23"/>
    </row>
    <row r="2255" spans="3:4" x14ac:dyDescent="0.2">
      <c r="C2255" s="23"/>
      <c r="D2255" s="23"/>
    </row>
    <row r="2256" spans="3:4" x14ac:dyDescent="0.2">
      <c r="C2256" s="23"/>
      <c r="D2256" s="23"/>
    </row>
    <row r="2257" spans="3:4" x14ac:dyDescent="0.2">
      <c r="C2257" s="23"/>
      <c r="D2257" s="23"/>
    </row>
    <row r="2258" spans="3:4" x14ac:dyDescent="0.2">
      <c r="C2258" s="23"/>
      <c r="D2258" s="23"/>
    </row>
    <row r="2259" spans="3:4" x14ac:dyDescent="0.2">
      <c r="C2259" s="23"/>
      <c r="D2259" s="23"/>
    </row>
    <row r="2260" spans="3:4" x14ac:dyDescent="0.2">
      <c r="C2260" s="23"/>
      <c r="D2260" s="23"/>
    </row>
    <row r="2261" spans="3:4" x14ac:dyDescent="0.2">
      <c r="C2261" s="23"/>
      <c r="D2261" s="23"/>
    </row>
    <row r="2262" spans="3:4" x14ac:dyDescent="0.2">
      <c r="C2262" s="23"/>
      <c r="D2262" s="23"/>
    </row>
    <row r="2263" spans="3:4" x14ac:dyDescent="0.2">
      <c r="C2263" s="23"/>
      <c r="D2263" s="23"/>
    </row>
    <row r="2264" spans="3:4" x14ac:dyDescent="0.2">
      <c r="C2264" s="23"/>
      <c r="D2264" s="23"/>
    </row>
    <row r="2265" spans="3:4" x14ac:dyDescent="0.2">
      <c r="C2265" s="23"/>
      <c r="D2265" s="23"/>
    </row>
    <row r="2266" spans="3:4" x14ac:dyDescent="0.2">
      <c r="C2266" s="23"/>
      <c r="D2266" s="23"/>
    </row>
    <row r="2267" spans="3:4" x14ac:dyDescent="0.2">
      <c r="C2267" s="23"/>
      <c r="D2267" s="23"/>
    </row>
    <row r="2268" spans="3:4" x14ac:dyDescent="0.2">
      <c r="C2268" s="23"/>
      <c r="D2268" s="23"/>
    </row>
    <row r="2269" spans="3:4" x14ac:dyDescent="0.2">
      <c r="C2269" s="23"/>
      <c r="D2269" s="23"/>
    </row>
    <row r="2270" spans="3:4" x14ac:dyDescent="0.2">
      <c r="C2270" s="23"/>
      <c r="D2270" s="23"/>
    </row>
    <row r="2271" spans="3:4" x14ac:dyDescent="0.2">
      <c r="C2271" s="23"/>
      <c r="D2271" s="23"/>
    </row>
    <row r="2272" spans="3:4" x14ac:dyDescent="0.2">
      <c r="C2272" s="23"/>
      <c r="D2272" s="23"/>
    </row>
    <row r="2273" spans="3:4" x14ac:dyDescent="0.2">
      <c r="C2273" s="23"/>
      <c r="D2273" s="23"/>
    </row>
    <row r="2274" spans="3:4" x14ac:dyDescent="0.2">
      <c r="C2274" s="23"/>
      <c r="D2274" s="23"/>
    </row>
    <row r="2275" spans="3:4" x14ac:dyDescent="0.2">
      <c r="C2275" s="23"/>
      <c r="D2275" s="23"/>
    </row>
    <row r="2276" spans="3:4" x14ac:dyDescent="0.2">
      <c r="C2276" s="23"/>
      <c r="D2276" s="23"/>
    </row>
    <row r="2277" spans="3:4" x14ac:dyDescent="0.2">
      <c r="C2277" s="23"/>
      <c r="D2277" s="23"/>
    </row>
    <row r="2278" spans="3:4" x14ac:dyDescent="0.2">
      <c r="C2278" s="23"/>
      <c r="D2278" s="23"/>
    </row>
    <row r="2279" spans="3:4" x14ac:dyDescent="0.2">
      <c r="C2279" s="23"/>
      <c r="D2279" s="23"/>
    </row>
    <row r="2280" spans="3:4" x14ac:dyDescent="0.2">
      <c r="C2280" s="23"/>
      <c r="D2280" s="23"/>
    </row>
    <row r="2281" spans="3:4" x14ac:dyDescent="0.2">
      <c r="C2281" s="23"/>
      <c r="D2281" s="23"/>
    </row>
    <row r="2282" spans="3:4" x14ac:dyDescent="0.2">
      <c r="C2282" s="23"/>
      <c r="D2282" s="23"/>
    </row>
    <row r="2283" spans="3:4" x14ac:dyDescent="0.2">
      <c r="C2283" s="23"/>
      <c r="D2283" s="23"/>
    </row>
    <row r="2284" spans="3:4" x14ac:dyDescent="0.2">
      <c r="C2284" s="23"/>
      <c r="D2284" s="23"/>
    </row>
    <row r="2285" spans="3:4" x14ac:dyDescent="0.2">
      <c r="C2285" s="23"/>
      <c r="D2285" s="23"/>
    </row>
    <row r="2286" spans="3:4" x14ac:dyDescent="0.2">
      <c r="C2286" s="23"/>
      <c r="D2286" s="23"/>
    </row>
    <row r="2287" spans="3:4" x14ac:dyDescent="0.2">
      <c r="C2287" s="23"/>
      <c r="D2287" s="23"/>
    </row>
    <row r="2288" spans="3:4" x14ac:dyDescent="0.2">
      <c r="C2288" s="23"/>
      <c r="D2288" s="23"/>
    </row>
    <row r="2289" spans="3:4" x14ac:dyDescent="0.2">
      <c r="C2289" s="23"/>
      <c r="D2289" s="23"/>
    </row>
    <row r="2290" spans="3:4" x14ac:dyDescent="0.2">
      <c r="C2290" s="23"/>
      <c r="D2290" s="23"/>
    </row>
    <row r="2291" spans="3:4" x14ac:dyDescent="0.2">
      <c r="C2291" s="23"/>
      <c r="D2291" s="23"/>
    </row>
    <row r="2292" spans="3:4" x14ac:dyDescent="0.2">
      <c r="C2292" s="23"/>
      <c r="D2292" s="23"/>
    </row>
    <row r="2293" spans="3:4" x14ac:dyDescent="0.2">
      <c r="C2293" s="23"/>
      <c r="D2293" s="23"/>
    </row>
    <row r="2294" spans="3:4" x14ac:dyDescent="0.2">
      <c r="C2294" s="23"/>
      <c r="D2294" s="23"/>
    </row>
    <row r="2295" spans="3:4" x14ac:dyDescent="0.2">
      <c r="C2295" s="23"/>
      <c r="D2295" s="23"/>
    </row>
    <row r="2296" spans="3:4" x14ac:dyDescent="0.2">
      <c r="C2296" s="23"/>
      <c r="D2296" s="23"/>
    </row>
    <row r="2297" spans="3:4" x14ac:dyDescent="0.2">
      <c r="C2297" s="23"/>
      <c r="D2297" s="23"/>
    </row>
    <row r="2298" spans="3:4" x14ac:dyDescent="0.2">
      <c r="C2298" s="23"/>
      <c r="D2298" s="23"/>
    </row>
    <row r="2299" spans="3:4" x14ac:dyDescent="0.2">
      <c r="C2299" s="23"/>
      <c r="D2299" s="23"/>
    </row>
    <row r="2300" spans="3:4" x14ac:dyDescent="0.2">
      <c r="C2300" s="23"/>
      <c r="D2300" s="23"/>
    </row>
    <row r="2301" spans="3:4" x14ac:dyDescent="0.2">
      <c r="C2301" s="23"/>
      <c r="D2301" s="23"/>
    </row>
    <row r="2302" spans="3:4" x14ac:dyDescent="0.2">
      <c r="C2302" s="23"/>
      <c r="D2302" s="23"/>
    </row>
    <row r="2303" spans="3:4" x14ac:dyDescent="0.2">
      <c r="C2303" s="23"/>
      <c r="D2303" s="23"/>
    </row>
    <row r="2304" spans="3:4" x14ac:dyDescent="0.2">
      <c r="C2304" s="23"/>
      <c r="D2304" s="23"/>
    </row>
    <row r="2305" spans="3:4" x14ac:dyDescent="0.2">
      <c r="C2305" s="23"/>
      <c r="D2305" s="23"/>
    </row>
    <row r="2306" spans="3:4" x14ac:dyDescent="0.2">
      <c r="C2306" s="23"/>
      <c r="D2306" s="23"/>
    </row>
    <row r="2307" spans="3:4" x14ac:dyDescent="0.2">
      <c r="C2307" s="23"/>
      <c r="D2307" s="23"/>
    </row>
    <row r="2308" spans="3:4" x14ac:dyDescent="0.2">
      <c r="C2308" s="23"/>
      <c r="D2308" s="23"/>
    </row>
    <row r="2309" spans="3:4" x14ac:dyDescent="0.2">
      <c r="C2309" s="23"/>
      <c r="D2309" s="23"/>
    </row>
    <row r="2310" spans="3:4" x14ac:dyDescent="0.2">
      <c r="C2310" s="23"/>
      <c r="D2310" s="23"/>
    </row>
    <row r="2311" spans="3:4" x14ac:dyDescent="0.2">
      <c r="C2311" s="23"/>
      <c r="D2311" s="23"/>
    </row>
    <row r="2312" spans="3:4" x14ac:dyDescent="0.2">
      <c r="C2312" s="23"/>
      <c r="D2312" s="23"/>
    </row>
    <row r="2313" spans="3:4" x14ac:dyDescent="0.2">
      <c r="C2313" s="23"/>
      <c r="D2313" s="23"/>
    </row>
    <row r="2314" spans="3:4" x14ac:dyDescent="0.2">
      <c r="C2314" s="23"/>
      <c r="D2314" s="23"/>
    </row>
    <row r="2315" spans="3:4" x14ac:dyDescent="0.2">
      <c r="C2315" s="23"/>
      <c r="D2315" s="23"/>
    </row>
    <row r="2316" spans="3:4" x14ac:dyDescent="0.2">
      <c r="C2316" s="23"/>
      <c r="D2316" s="23"/>
    </row>
    <row r="2317" spans="3:4" x14ac:dyDescent="0.2">
      <c r="C2317" s="23"/>
      <c r="D2317" s="23"/>
    </row>
    <row r="2318" spans="3:4" x14ac:dyDescent="0.2">
      <c r="C2318" s="23"/>
      <c r="D2318" s="23"/>
    </row>
    <row r="2319" spans="3:4" x14ac:dyDescent="0.2">
      <c r="C2319" s="23"/>
      <c r="D2319" s="23"/>
    </row>
    <row r="2320" spans="3:4" x14ac:dyDescent="0.2">
      <c r="C2320" s="23"/>
      <c r="D2320" s="23"/>
    </row>
    <row r="2321" spans="3:4" x14ac:dyDescent="0.2">
      <c r="C2321" s="23"/>
      <c r="D2321" s="23"/>
    </row>
    <row r="2322" spans="3:4" x14ac:dyDescent="0.2">
      <c r="C2322" s="23"/>
      <c r="D2322" s="23"/>
    </row>
    <row r="2323" spans="3:4" x14ac:dyDescent="0.2">
      <c r="C2323" s="23"/>
      <c r="D2323" s="23"/>
    </row>
    <row r="2324" spans="3:4" x14ac:dyDescent="0.2">
      <c r="C2324" s="23"/>
      <c r="D2324" s="23"/>
    </row>
    <row r="2325" spans="3:4" x14ac:dyDescent="0.2">
      <c r="C2325" s="23"/>
      <c r="D2325" s="23"/>
    </row>
    <row r="2326" spans="3:4" x14ac:dyDescent="0.2">
      <c r="C2326" s="23"/>
      <c r="D2326" s="23"/>
    </row>
    <row r="2327" spans="3:4" x14ac:dyDescent="0.2">
      <c r="C2327" s="23"/>
      <c r="D2327" s="23"/>
    </row>
    <row r="2328" spans="3:4" x14ac:dyDescent="0.2">
      <c r="C2328" s="23"/>
      <c r="D2328" s="23"/>
    </row>
    <row r="2329" spans="3:4" x14ac:dyDescent="0.2">
      <c r="C2329" s="23"/>
      <c r="D2329" s="23"/>
    </row>
    <row r="2330" spans="3:4" x14ac:dyDescent="0.2">
      <c r="C2330" s="23"/>
      <c r="D2330" s="23"/>
    </row>
    <row r="2331" spans="3:4" x14ac:dyDescent="0.2">
      <c r="C2331" s="23"/>
      <c r="D2331" s="23"/>
    </row>
    <row r="2332" spans="3:4" x14ac:dyDescent="0.2">
      <c r="C2332" s="23"/>
      <c r="D2332" s="23"/>
    </row>
    <row r="2333" spans="3:4" x14ac:dyDescent="0.2">
      <c r="C2333" s="23"/>
      <c r="D2333" s="23"/>
    </row>
    <row r="2334" spans="3:4" x14ac:dyDescent="0.2">
      <c r="C2334" s="23"/>
      <c r="D2334" s="23"/>
    </row>
    <row r="2335" spans="3:4" x14ac:dyDescent="0.2">
      <c r="C2335" s="23"/>
      <c r="D2335" s="23"/>
    </row>
    <row r="2336" spans="3:4" x14ac:dyDescent="0.2">
      <c r="C2336" s="23"/>
      <c r="D2336" s="23"/>
    </row>
    <row r="2337" spans="3:4" x14ac:dyDescent="0.2">
      <c r="C2337" s="23"/>
      <c r="D2337" s="23"/>
    </row>
    <row r="2338" spans="3:4" x14ac:dyDescent="0.2">
      <c r="C2338" s="23"/>
      <c r="D2338" s="23"/>
    </row>
    <row r="2339" spans="3:4" x14ac:dyDescent="0.2">
      <c r="C2339" s="23"/>
      <c r="D2339" s="23"/>
    </row>
    <row r="2340" spans="3:4" x14ac:dyDescent="0.2">
      <c r="C2340" s="23"/>
      <c r="D2340" s="23"/>
    </row>
    <row r="2341" spans="3:4" x14ac:dyDescent="0.2">
      <c r="C2341" s="23"/>
      <c r="D2341" s="23"/>
    </row>
    <row r="2342" spans="3:4" x14ac:dyDescent="0.2">
      <c r="C2342" s="23"/>
      <c r="D2342" s="23"/>
    </row>
    <row r="2343" spans="3:4" x14ac:dyDescent="0.2">
      <c r="C2343" s="23"/>
      <c r="D2343" s="23"/>
    </row>
    <row r="2344" spans="3:4" x14ac:dyDescent="0.2">
      <c r="C2344" s="23"/>
      <c r="D2344" s="23"/>
    </row>
    <row r="2345" spans="3:4" x14ac:dyDescent="0.2">
      <c r="C2345" s="23"/>
      <c r="D2345" s="23"/>
    </row>
    <row r="2346" spans="3:4" x14ac:dyDescent="0.2">
      <c r="C2346" s="23"/>
      <c r="D2346" s="23"/>
    </row>
    <row r="2347" spans="3:4" x14ac:dyDescent="0.2">
      <c r="C2347" s="23"/>
      <c r="D2347" s="23"/>
    </row>
    <row r="2348" spans="3:4" x14ac:dyDescent="0.2">
      <c r="C2348" s="23"/>
      <c r="D2348" s="23"/>
    </row>
    <row r="2349" spans="3:4" x14ac:dyDescent="0.2">
      <c r="C2349" s="23"/>
      <c r="D2349" s="23"/>
    </row>
    <row r="2350" spans="3:4" x14ac:dyDescent="0.2">
      <c r="C2350" s="23"/>
      <c r="D2350" s="23"/>
    </row>
    <row r="2351" spans="3:4" x14ac:dyDescent="0.2">
      <c r="C2351" s="23"/>
      <c r="D2351" s="23"/>
    </row>
    <row r="2352" spans="3:4" x14ac:dyDescent="0.2">
      <c r="C2352" s="23"/>
      <c r="D2352" s="23"/>
    </row>
    <row r="2353" spans="3:4" x14ac:dyDescent="0.2">
      <c r="C2353" s="23"/>
      <c r="D2353" s="23"/>
    </row>
    <row r="2354" spans="3:4" x14ac:dyDescent="0.2">
      <c r="C2354" s="23"/>
      <c r="D2354" s="23"/>
    </row>
    <row r="2355" spans="3:4" x14ac:dyDescent="0.2">
      <c r="C2355" s="23"/>
      <c r="D2355" s="23"/>
    </row>
    <row r="2356" spans="3:4" x14ac:dyDescent="0.2">
      <c r="C2356" s="23"/>
      <c r="D2356" s="23"/>
    </row>
    <row r="2357" spans="3:4" x14ac:dyDescent="0.2">
      <c r="C2357" s="23"/>
      <c r="D2357" s="23"/>
    </row>
    <row r="2358" spans="3:4" x14ac:dyDescent="0.2">
      <c r="C2358" s="23"/>
      <c r="D2358" s="23"/>
    </row>
    <row r="2359" spans="3:4" x14ac:dyDescent="0.2">
      <c r="C2359" s="23"/>
      <c r="D2359" s="23"/>
    </row>
    <row r="2360" spans="3:4" x14ac:dyDescent="0.2">
      <c r="C2360" s="23"/>
      <c r="D2360" s="23"/>
    </row>
    <row r="2361" spans="3:4" x14ac:dyDescent="0.2">
      <c r="C2361" s="23"/>
      <c r="D2361" s="23"/>
    </row>
    <row r="2362" spans="3:4" x14ac:dyDescent="0.2">
      <c r="C2362" s="23"/>
      <c r="D2362" s="23"/>
    </row>
    <row r="2363" spans="3:4" x14ac:dyDescent="0.2">
      <c r="C2363" s="23"/>
      <c r="D2363" s="23"/>
    </row>
    <row r="2364" spans="3:4" x14ac:dyDescent="0.2">
      <c r="C2364" s="23"/>
      <c r="D2364" s="23"/>
    </row>
    <row r="2365" spans="3:4" x14ac:dyDescent="0.2">
      <c r="C2365" s="23"/>
      <c r="D2365" s="23"/>
    </row>
    <row r="2366" spans="3:4" x14ac:dyDescent="0.2">
      <c r="C2366" s="23"/>
      <c r="D2366" s="23"/>
    </row>
    <row r="2367" spans="3:4" x14ac:dyDescent="0.2">
      <c r="C2367" s="23"/>
      <c r="D2367" s="23"/>
    </row>
    <row r="2368" spans="3:4" x14ac:dyDescent="0.2">
      <c r="C2368" s="23"/>
      <c r="D2368" s="23"/>
    </row>
    <row r="2369" spans="3:4" x14ac:dyDescent="0.2">
      <c r="C2369" s="23"/>
      <c r="D2369" s="23"/>
    </row>
    <row r="2370" spans="3:4" x14ac:dyDescent="0.2">
      <c r="C2370" s="23"/>
      <c r="D2370" s="23"/>
    </row>
    <row r="2371" spans="3:4" x14ac:dyDescent="0.2">
      <c r="C2371" s="23"/>
      <c r="D2371" s="23"/>
    </row>
    <row r="2372" spans="3:4" x14ac:dyDescent="0.2">
      <c r="C2372" s="23"/>
      <c r="D2372" s="23"/>
    </row>
    <row r="2373" spans="3:4" x14ac:dyDescent="0.2">
      <c r="C2373" s="23"/>
      <c r="D2373" s="23"/>
    </row>
    <row r="2374" spans="3:4" x14ac:dyDescent="0.2">
      <c r="C2374" s="23"/>
      <c r="D2374" s="23"/>
    </row>
    <row r="2375" spans="3:4" x14ac:dyDescent="0.2">
      <c r="C2375" s="23"/>
      <c r="D2375" s="23"/>
    </row>
    <row r="2376" spans="3:4" x14ac:dyDescent="0.2">
      <c r="C2376" s="23"/>
      <c r="D2376" s="23"/>
    </row>
    <row r="2377" spans="3:4" x14ac:dyDescent="0.2">
      <c r="C2377" s="23"/>
      <c r="D2377" s="23"/>
    </row>
    <row r="2378" spans="3:4" x14ac:dyDescent="0.2">
      <c r="C2378" s="23"/>
      <c r="D2378" s="23"/>
    </row>
    <row r="2379" spans="3:4" x14ac:dyDescent="0.2">
      <c r="C2379" s="23"/>
      <c r="D2379" s="23"/>
    </row>
    <row r="2380" spans="3:4" x14ac:dyDescent="0.2">
      <c r="C2380" s="23"/>
      <c r="D2380" s="23"/>
    </row>
    <row r="2381" spans="3:4" x14ac:dyDescent="0.2">
      <c r="C2381" s="23"/>
      <c r="D2381" s="23"/>
    </row>
    <row r="2382" spans="3:4" x14ac:dyDescent="0.2">
      <c r="C2382" s="23"/>
      <c r="D2382" s="23"/>
    </row>
    <row r="2383" spans="3:4" x14ac:dyDescent="0.2">
      <c r="C2383" s="23"/>
      <c r="D2383" s="23"/>
    </row>
    <row r="2384" spans="3:4" x14ac:dyDescent="0.2">
      <c r="C2384" s="23"/>
      <c r="D2384" s="23"/>
    </row>
    <row r="2385" spans="3:4" x14ac:dyDescent="0.2">
      <c r="C2385" s="23"/>
      <c r="D2385" s="23"/>
    </row>
    <row r="2386" spans="3:4" x14ac:dyDescent="0.2">
      <c r="C2386" s="23"/>
      <c r="D2386" s="23"/>
    </row>
    <row r="2387" spans="3:4" x14ac:dyDescent="0.2">
      <c r="C2387" s="23"/>
      <c r="D2387" s="23"/>
    </row>
    <row r="2388" spans="3:4" x14ac:dyDescent="0.2">
      <c r="C2388" s="23"/>
      <c r="D2388" s="23"/>
    </row>
    <row r="2389" spans="3:4" x14ac:dyDescent="0.2">
      <c r="C2389" s="23"/>
      <c r="D2389" s="23"/>
    </row>
    <row r="2390" spans="3:4" x14ac:dyDescent="0.2">
      <c r="C2390" s="23"/>
      <c r="D2390" s="23"/>
    </row>
    <row r="2391" spans="3:4" x14ac:dyDescent="0.2">
      <c r="C2391" s="23"/>
      <c r="D2391" s="23"/>
    </row>
    <row r="2392" spans="3:4" x14ac:dyDescent="0.2">
      <c r="C2392" s="23"/>
      <c r="D2392" s="23"/>
    </row>
    <row r="2393" spans="3:4" x14ac:dyDescent="0.2">
      <c r="C2393" s="23"/>
      <c r="D2393" s="23"/>
    </row>
    <row r="2394" spans="3:4" x14ac:dyDescent="0.2">
      <c r="C2394" s="23"/>
      <c r="D2394" s="23"/>
    </row>
    <row r="2395" spans="3:4" x14ac:dyDescent="0.2">
      <c r="C2395" s="23"/>
      <c r="D2395" s="23"/>
    </row>
    <row r="2396" spans="3:4" x14ac:dyDescent="0.2">
      <c r="C2396" s="23"/>
      <c r="D2396" s="23"/>
    </row>
    <row r="2397" spans="3:4" x14ac:dyDescent="0.2">
      <c r="C2397" s="23"/>
      <c r="D2397" s="23"/>
    </row>
    <row r="2398" spans="3:4" x14ac:dyDescent="0.2">
      <c r="C2398" s="23"/>
      <c r="D2398" s="23"/>
    </row>
    <row r="2399" spans="3:4" x14ac:dyDescent="0.2">
      <c r="C2399" s="23"/>
      <c r="D2399" s="23"/>
    </row>
    <row r="2400" spans="3:4" x14ac:dyDescent="0.2">
      <c r="C2400" s="23"/>
      <c r="D2400" s="23"/>
    </row>
    <row r="2401" spans="3:4" x14ac:dyDescent="0.2">
      <c r="C2401" s="23"/>
      <c r="D2401" s="23"/>
    </row>
    <row r="2402" spans="3:4" x14ac:dyDescent="0.2">
      <c r="C2402" s="23"/>
      <c r="D2402" s="23"/>
    </row>
    <row r="2403" spans="3:4" x14ac:dyDescent="0.2">
      <c r="C2403" s="23"/>
      <c r="D2403" s="23"/>
    </row>
    <row r="2404" spans="3:4" x14ac:dyDescent="0.2">
      <c r="C2404" s="23"/>
      <c r="D2404" s="23"/>
    </row>
    <row r="2405" spans="3:4" x14ac:dyDescent="0.2">
      <c r="C2405" s="23"/>
      <c r="D2405" s="23"/>
    </row>
    <row r="2406" spans="3:4" x14ac:dyDescent="0.2">
      <c r="C2406" s="23"/>
      <c r="D2406" s="23"/>
    </row>
    <row r="2407" spans="3:4" x14ac:dyDescent="0.2">
      <c r="C2407" s="23"/>
      <c r="D2407" s="23"/>
    </row>
    <row r="2408" spans="3:4" x14ac:dyDescent="0.2">
      <c r="C2408" s="23"/>
      <c r="D2408" s="23"/>
    </row>
    <row r="2409" spans="3:4" x14ac:dyDescent="0.2">
      <c r="C2409" s="23"/>
      <c r="D2409" s="23"/>
    </row>
    <row r="2410" spans="3:4" x14ac:dyDescent="0.2">
      <c r="C2410" s="23"/>
      <c r="D2410" s="23"/>
    </row>
    <row r="2411" spans="3:4" x14ac:dyDescent="0.2">
      <c r="C2411" s="23"/>
      <c r="D2411" s="23"/>
    </row>
    <row r="2412" spans="3:4" x14ac:dyDescent="0.2">
      <c r="C2412" s="23"/>
      <c r="D2412" s="23"/>
    </row>
    <row r="2413" spans="3:4" x14ac:dyDescent="0.2">
      <c r="C2413" s="23"/>
      <c r="D2413" s="23"/>
    </row>
    <row r="2414" spans="3:4" x14ac:dyDescent="0.2">
      <c r="C2414" s="23"/>
      <c r="D2414" s="23"/>
    </row>
    <row r="2415" spans="3:4" x14ac:dyDescent="0.2">
      <c r="C2415" s="23"/>
      <c r="D2415" s="23"/>
    </row>
    <row r="2416" spans="3:4" x14ac:dyDescent="0.2">
      <c r="C2416" s="23"/>
      <c r="D2416" s="23"/>
    </row>
    <row r="2417" spans="3:4" x14ac:dyDescent="0.2">
      <c r="C2417" s="23"/>
      <c r="D2417" s="23"/>
    </row>
    <row r="2418" spans="3:4" x14ac:dyDescent="0.2">
      <c r="C2418" s="23"/>
      <c r="D2418" s="23"/>
    </row>
    <row r="2419" spans="3:4" x14ac:dyDescent="0.2">
      <c r="C2419" s="23"/>
      <c r="D2419" s="23"/>
    </row>
    <row r="2420" spans="3:4" x14ac:dyDescent="0.2">
      <c r="C2420" s="23"/>
      <c r="D2420" s="23"/>
    </row>
    <row r="2421" spans="3:4" x14ac:dyDescent="0.2">
      <c r="C2421" s="23"/>
      <c r="D2421" s="23"/>
    </row>
    <row r="2422" spans="3:4" x14ac:dyDescent="0.2">
      <c r="C2422" s="23"/>
      <c r="D2422" s="23"/>
    </row>
    <row r="2423" spans="3:4" x14ac:dyDescent="0.2">
      <c r="C2423" s="23"/>
      <c r="D2423" s="23"/>
    </row>
    <row r="2424" spans="3:4" x14ac:dyDescent="0.2">
      <c r="C2424" s="23"/>
      <c r="D2424" s="23"/>
    </row>
    <row r="2425" spans="3:4" x14ac:dyDescent="0.2">
      <c r="C2425" s="23"/>
      <c r="D2425" s="23"/>
    </row>
    <row r="2426" spans="3:4" x14ac:dyDescent="0.2">
      <c r="C2426" s="23"/>
      <c r="D2426" s="23"/>
    </row>
    <row r="2427" spans="3:4" x14ac:dyDescent="0.2">
      <c r="C2427" s="23"/>
      <c r="D2427" s="23"/>
    </row>
    <row r="2428" spans="3:4" x14ac:dyDescent="0.2">
      <c r="C2428" s="23"/>
      <c r="D2428" s="23"/>
    </row>
    <row r="2429" spans="3:4" x14ac:dyDescent="0.2">
      <c r="C2429" s="23"/>
      <c r="D2429" s="23"/>
    </row>
    <row r="2430" spans="3:4" x14ac:dyDescent="0.2">
      <c r="C2430" s="23"/>
      <c r="D2430" s="23"/>
    </row>
    <row r="2431" spans="3:4" x14ac:dyDescent="0.2">
      <c r="C2431" s="23"/>
      <c r="D2431" s="23"/>
    </row>
    <row r="2432" spans="3:4" x14ac:dyDescent="0.2">
      <c r="C2432" s="23"/>
      <c r="D2432" s="23"/>
    </row>
    <row r="2433" spans="3:4" x14ac:dyDescent="0.2">
      <c r="C2433" s="23"/>
      <c r="D2433" s="23"/>
    </row>
    <row r="2434" spans="3:4" x14ac:dyDescent="0.2">
      <c r="C2434" s="23"/>
      <c r="D2434" s="23"/>
    </row>
    <row r="2435" spans="3:4" x14ac:dyDescent="0.2">
      <c r="C2435" s="23"/>
      <c r="D2435" s="23"/>
    </row>
    <row r="2436" spans="3:4" x14ac:dyDescent="0.2">
      <c r="C2436" s="23"/>
      <c r="D2436" s="23"/>
    </row>
  </sheetData>
  <phoneticPr fontId="8" type="noConversion"/>
  <hyperlinks>
    <hyperlink ref="H204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F21" sqref="F2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8" t="s">
        <v>30</v>
      </c>
    </row>
    <row r="2" spans="1:4" x14ac:dyDescent="0.2">
      <c r="A2" t="s">
        <v>24</v>
      </c>
      <c r="B2" t="s">
        <v>31</v>
      </c>
      <c r="C2" s="9" t="s">
        <v>32</v>
      </c>
    </row>
    <row r="3" spans="1:4" ht="13.5" thickBot="1" x14ac:dyDescent="0.25"/>
    <row r="4" spans="1:4" ht="14.25" thickTop="1" thickBot="1" x14ac:dyDescent="0.25">
      <c r="A4" s="5" t="s">
        <v>1</v>
      </c>
      <c r="C4" s="10">
        <v>31860.545999999998</v>
      </c>
      <c r="D4" s="11">
        <v>0.60607200000000006</v>
      </c>
    </row>
    <row r="5" spans="1:4" ht="13.5" thickTop="1" x14ac:dyDescent="0.2"/>
    <row r="6" spans="1:4" x14ac:dyDescent="0.2">
      <c r="A6" s="5" t="s">
        <v>2</v>
      </c>
    </row>
    <row r="7" spans="1:4" x14ac:dyDescent="0.2">
      <c r="A7" t="s">
        <v>3</v>
      </c>
      <c r="C7">
        <v>49636.497900000002</v>
      </c>
    </row>
    <row r="8" spans="1:4" x14ac:dyDescent="0.2">
      <c r="A8" t="s">
        <v>4</v>
      </c>
      <c r="C8" s="12">
        <f>D4</f>
        <v>0.60607200000000006</v>
      </c>
      <c r="D8" s="13"/>
    </row>
    <row r="9" spans="1:4" x14ac:dyDescent="0.2">
      <c r="A9" t="s">
        <v>33</v>
      </c>
      <c r="C9">
        <v>0.2</v>
      </c>
    </row>
    <row r="10" spans="1:4" ht="13.5" thickBot="1" x14ac:dyDescent="0.25">
      <c r="C10" s="4" t="s">
        <v>19</v>
      </c>
      <c r="D10" s="4" t="s">
        <v>20</v>
      </c>
    </row>
    <row r="11" spans="1:4" x14ac:dyDescent="0.2">
      <c r="A11" t="s">
        <v>15</v>
      </c>
      <c r="C11">
        <f>INTERCEPT(G22:G999,F22:F999)</f>
        <v>-1.0041926214378987</v>
      </c>
      <c r="D11" s="3"/>
    </row>
    <row r="12" spans="1:4" x14ac:dyDescent="0.2">
      <c r="A12" t="s">
        <v>16</v>
      </c>
      <c r="C12">
        <f>SLOPE(G22:G999,F22:F999)</f>
        <v>3.6504628459176872E-5</v>
      </c>
    </row>
    <row r="13" spans="1:4" x14ac:dyDescent="0.2">
      <c r="A13" t="s">
        <v>18</v>
      </c>
    </row>
    <row r="14" spans="1:4" x14ac:dyDescent="0.2">
      <c r="A14" t="s">
        <v>23</v>
      </c>
    </row>
    <row r="15" spans="1:4" x14ac:dyDescent="0.2">
      <c r="A15" s="2" t="s">
        <v>17</v>
      </c>
      <c r="C15">
        <v>51885.762490000001</v>
      </c>
    </row>
    <row r="16" spans="1:4" x14ac:dyDescent="0.2">
      <c r="A16" s="5" t="s">
        <v>5</v>
      </c>
      <c r="C16">
        <f>C8+C12</f>
        <v>0.60610850462845922</v>
      </c>
    </row>
    <row r="17" spans="1:17" ht="13.5" thickBot="1" x14ac:dyDescent="0.25"/>
    <row r="18" spans="1:17" ht="14.25" thickTop="1" thickBot="1" x14ac:dyDescent="0.25">
      <c r="A18" s="5" t="s">
        <v>6</v>
      </c>
      <c r="C18" s="14">
        <f>C15</f>
        <v>51885.762490000001</v>
      </c>
      <c r="D18" s="15">
        <f>C16</f>
        <v>0.60610850462845922</v>
      </c>
    </row>
    <row r="19" spans="1:17" ht="13.5" thickTop="1" x14ac:dyDescent="0.2">
      <c r="D19">
        <v>0.60610770000000003</v>
      </c>
    </row>
    <row r="20" spans="1:17" ht="13.5" thickBot="1" x14ac:dyDescent="0.25">
      <c r="A20" s="16" t="s">
        <v>7</v>
      </c>
      <c r="B20" s="16" t="s">
        <v>34</v>
      </c>
      <c r="C20" s="16" t="s">
        <v>8</v>
      </c>
      <c r="D20" s="16" t="s">
        <v>13</v>
      </c>
      <c r="E20" s="16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22</v>
      </c>
      <c r="P20" s="6" t="s">
        <v>21</v>
      </c>
      <c r="Q20" s="4" t="s">
        <v>14</v>
      </c>
    </row>
    <row r="21" spans="1:17" ht="13.5" thickTop="1" x14ac:dyDescent="0.2">
      <c r="A21" t="s">
        <v>12</v>
      </c>
      <c r="C21">
        <v>31860.545999999998</v>
      </c>
      <c r="E21">
        <f>(C21-C$7)/C$8</f>
        <v>-29329.769235338379</v>
      </c>
      <c r="F21" s="25">
        <f>ROUND(2*E21,0)/2+3.5</f>
        <v>-29326.5</v>
      </c>
      <c r="G21">
        <f>+C21-(C$7+F21*C$8)</f>
        <v>-1.9813920000015059</v>
      </c>
      <c r="H21">
        <f>+G21</f>
        <v>-1.9813920000015059</v>
      </c>
      <c r="O21">
        <f>+C$11+C$12*$F21</f>
        <v>-2.0747456079459492</v>
      </c>
      <c r="Q21" s="1">
        <f>+C21-15018.5</f>
        <v>16842.045999999998</v>
      </c>
    </row>
    <row r="22" spans="1:17" x14ac:dyDescent="0.2">
      <c r="A22" t="s">
        <v>35</v>
      </c>
      <c r="C22">
        <v>49636.497900000002</v>
      </c>
      <c r="D22">
        <v>2.9999999999999997E-4</v>
      </c>
      <c r="E22">
        <f t="shared" ref="E22:E35" si="0">(C22-C$7)/C$8</f>
        <v>0</v>
      </c>
      <c r="F22">
        <f t="shared" ref="F22:F31" si="1">ROUND(2*E22,0)/2</f>
        <v>0</v>
      </c>
      <c r="G22">
        <f>+C22-(C$7+F22*C$8)-1</f>
        <v>-1</v>
      </c>
      <c r="I22">
        <f t="shared" ref="I22:I27" si="2">+G22</f>
        <v>-1</v>
      </c>
      <c r="O22">
        <f t="shared" ref="O22:O35" si="3">+C$11+C$12*$F22</f>
        <v>-1.0041926214378987</v>
      </c>
      <c r="Q22" s="1">
        <f t="shared" ref="Q22:Q35" si="4">+C22-15018.5</f>
        <v>34617.997900000002</v>
      </c>
    </row>
    <row r="23" spans="1:17" x14ac:dyDescent="0.2">
      <c r="A23" t="s">
        <v>36</v>
      </c>
      <c r="C23">
        <v>49735.289100000002</v>
      </c>
      <c r="D23">
        <v>2.0000000000000001E-4</v>
      </c>
      <c r="E23">
        <f t="shared" si="0"/>
        <v>163.002415554587</v>
      </c>
      <c r="F23">
        <f t="shared" si="1"/>
        <v>163</v>
      </c>
      <c r="G23">
        <f t="shared" ref="G23:G35" si="5">+C23-(C$7+F23*C$8)-1</f>
        <v>-0.99853599999914877</v>
      </c>
      <c r="I23">
        <f t="shared" si="2"/>
        <v>-0.99853599999914877</v>
      </c>
      <c r="O23">
        <f t="shared" si="3"/>
        <v>-0.99824236699905289</v>
      </c>
      <c r="Q23" s="1">
        <f t="shared" si="4"/>
        <v>34716.789100000002</v>
      </c>
    </row>
    <row r="24" spans="1:17" x14ac:dyDescent="0.2">
      <c r="A24" t="s">
        <v>36</v>
      </c>
      <c r="B24" s="3" t="s">
        <v>37</v>
      </c>
      <c r="C24">
        <v>49763.475700000003</v>
      </c>
      <c r="D24">
        <v>5.0000000000000001E-4</v>
      </c>
      <c r="E24">
        <f t="shared" si="0"/>
        <v>209.50943122269393</v>
      </c>
      <c r="F24">
        <f t="shared" si="1"/>
        <v>209.5</v>
      </c>
      <c r="G24">
        <f t="shared" si="5"/>
        <v>-0.99428400000033434</v>
      </c>
      <c r="I24">
        <f t="shared" si="2"/>
        <v>-0.99428400000033434</v>
      </c>
      <c r="O24">
        <f t="shared" si="3"/>
        <v>-0.9965449017757011</v>
      </c>
      <c r="Q24" s="1">
        <f t="shared" si="4"/>
        <v>34744.975700000003</v>
      </c>
    </row>
    <row r="25" spans="1:17" x14ac:dyDescent="0.2">
      <c r="A25" t="s">
        <v>36</v>
      </c>
      <c r="B25" s="3" t="s">
        <v>37</v>
      </c>
      <c r="C25">
        <v>50120.470200000003</v>
      </c>
      <c r="D25">
        <v>4.0000000000000002E-4</v>
      </c>
      <c r="E25">
        <f t="shared" si="0"/>
        <v>798.53928246149178</v>
      </c>
      <c r="F25">
        <f t="shared" si="1"/>
        <v>798.5</v>
      </c>
      <c r="G25">
        <f t="shared" si="5"/>
        <v>-0.97619200000190176</v>
      </c>
      <c r="I25">
        <f t="shared" si="2"/>
        <v>-0.97619200000190176</v>
      </c>
      <c r="O25">
        <f t="shared" si="3"/>
        <v>-0.9750436756132459</v>
      </c>
      <c r="Q25" s="1">
        <f t="shared" si="4"/>
        <v>35101.970200000003</v>
      </c>
    </row>
    <row r="26" spans="1:17" x14ac:dyDescent="0.2">
      <c r="A26" t="s">
        <v>38</v>
      </c>
      <c r="C26">
        <v>51269.347500000003</v>
      </c>
      <c r="D26">
        <v>5.0000000000000001E-4</v>
      </c>
      <c r="E26">
        <f t="shared" si="0"/>
        <v>2694.1511899576308</v>
      </c>
      <c r="F26">
        <f t="shared" si="1"/>
        <v>2694</v>
      </c>
      <c r="G26">
        <f t="shared" si="5"/>
        <v>-0.90836799999669893</v>
      </c>
      <c r="I26">
        <f t="shared" si="2"/>
        <v>-0.90836799999669893</v>
      </c>
      <c r="O26">
        <f t="shared" si="3"/>
        <v>-0.9058491523688762</v>
      </c>
      <c r="Q26" s="1">
        <f t="shared" si="4"/>
        <v>36250.847500000003</v>
      </c>
    </row>
    <row r="27" spans="1:17" x14ac:dyDescent="0.2">
      <c r="A27" t="s">
        <v>39</v>
      </c>
      <c r="C27">
        <v>51435.421399999999</v>
      </c>
      <c r="D27">
        <v>2.9999999999999997E-4</v>
      </c>
      <c r="E27">
        <f t="shared" si="0"/>
        <v>2968.1679734420945</v>
      </c>
      <c r="F27">
        <f t="shared" si="1"/>
        <v>2968</v>
      </c>
      <c r="G27">
        <f t="shared" si="5"/>
        <v>-0.89819600000191713</v>
      </c>
      <c r="I27">
        <f t="shared" si="2"/>
        <v>-0.89819600000191713</v>
      </c>
      <c r="O27">
        <f t="shared" si="3"/>
        <v>-0.89584688417106173</v>
      </c>
      <c r="Q27" s="1">
        <f t="shared" si="4"/>
        <v>36416.921399999999</v>
      </c>
    </row>
    <row r="28" spans="1:17" x14ac:dyDescent="0.2">
      <c r="A28" s="5" t="s">
        <v>40</v>
      </c>
      <c r="C28">
        <v>51885.762490000001</v>
      </c>
      <c r="D28">
        <v>3.8000000000000002E-4</v>
      </c>
      <c r="E28">
        <f t="shared" si="0"/>
        <v>3711.2168026241084</v>
      </c>
      <c r="F28">
        <f t="shared" si="1"/>
        <v>3711</v>
      </c>
      <c r="G28">
        <f t="shared" si="5"/>
        <v>-0.8686020000022836</v>
      </c>
      <c r="J28">
        <f>+G28</f>
        <v>-0.8686020000022836</v>
      </c>
      <c r="O28">
        <f t="shared" si="3"/>
        <v>-0.86872394522589325</v>
      </c>
      <c r="Q28" s="1">
        <f t="shared" si="4"/>
        <v>36867.262490000001</v>
      </c>
    </row>
    <row r="29" spans="1:17" x14ac:dyDescent="0.2">
      <c r="A29" s="17" t="s">
        <v>41</v>
      </c>
      <c r="B29" s="18"/>
      <c r="C29" s="19">
        <v>51923.339800000002</v>
      </c>
      <c r="D29" s="20">
        <v>2.0000000000000001E-4</v>
      </c>
      <c r="E29">
        <f t="shared" si="0"/>
        <v>3773.218198497867</v>
      </c>
      <c r="F29">
        <f t="shared" si="1"/>
        <v>3773</v>
      </c>
      <c r="G29">
        <f>+C29-(C$7+F29*C$8)-1</f>
        <v>-0.8677559999996447</v>
      </c>
      <c r="I29">
        <f>+G29</f>
        <v>-0.8677559999996447</v>
      </c>
      <c r="O29">
        <f t="shared" si="3"/>
        <v>-0.86646065826142427</v>
      </c>
      <c r="Q29" s="1">
        <f t="shared" si="4"/>
        <v>36904.839800000002</v>
      </c>
    </row>
    <row r="30" spans="1:17" x14ac:dyDescent="0.2">
      <c r="A30" s="17" t="s">
        <v>41</v>
      </c>
      <c r="B30" s="3" t="s">
        <v>37</v>
      </c>
      <c r="C30" s="20">
        <v>51923.641300000003</v>
      </c>
      <c r="D30" s="20">
        <v>2.0000000000000001E-4</v>
      </c>
      <c r="E30">
        <f t="shared" si="0"/>
        <v>3773.7156641455149</v>
      </c>
      <c r="F30">
        <f t="shared" si="1"/>
        <v>3773.5</v>
      </c>
      <c r="G30">
        <f t="shared" si="5"/>
        <v>-0.86929200000304263</v>
      </c>
      <c r="I30">
        <f>+G30</f>
        <v>-0.86929200000304263</v>
      </c>
      <c r="O30">
        <f t="shared" si="3"/>
        <v>-0.86644240594719468</v>
      </c>
      <c r="Q30" s="1">
        <f t="shared" si="4"/>
        <v>36905.141300000003</v>
      </c>
    </row>
    <row r="31" spans="1:17" x14ac:dyDescent="0.2">
      <c r="A31" s="17" t="s">
        <v>41</v>
      </c>
      <c r="B31" s="3" t="s">
        <v>37</v>
      </c>
      <c r="C31" s="20">
        <v>51925.461300000003</v>
      </c>
      <c r="D31" s="20">
        <v>8.0000000000000004E-4</v>
      </c>
      <c r="E31">
        <f t="shared" si="0"/>
        <v>3776.7186076901758</v>
      </c>
      <c r="F31">
        <f t="shared" si="1"/>
        <v>3776.5</v>
      </c>
      <c r="G31">
        <f t="shared" si="5"/>
        <v>-0.86750800000299932</v>
      </c>
      <c r="I31">
        <f>+G31</f>
        <v>-0.86750800000299932</v>
      </c>
      <c r="O31">
        <f t="shared" si="3"/>
        <v>-0.86633289206181718</v>
      </c>
      <c r="Q31" s="1">
        <f t="shared" si="4"/>
        <v>36906.961300000003</v>
      </c>
    </row>
    <row r="32" spans="1:17" x14ac:dyDescent="0.2">
      <c r="A32" s="5" t="s">
        <v>42</v>
      </c>
      <c r="C32" s="21">
        <v>52535.81185882361</v>
      </c>
      <c r="D32">
        <v>1E-3</v>
      </c>
      <c r="E32">
        <f t="shared" si="0"/>
        <v>4783.7780970307285</v>
      </c>
      <c r="F32" s="25">
        <f>ROUND(2*E32,0)/2-0.5</f>
        <v>4783.5</v>
      </c>
      <c r="G32">
        <f t="shared" si="5"/>
        <v>-0.83145317638991401</v>
      </c>
      <c r="J32">
        <f>+G32</f>
        <v>-0.83145317638991401</v>
      </c>
      <c r="O32">
        <f t="shared" si="3"/>
        <v>-0.82957273120342612</v>
      </c>
      <c r="Q32" s="1">
        <f t="shared" si="4"/>
        <v>37517.31185882361</v>
      </c>
    </row>
    <row r="33" spans="1:17" x14ac:dyDescent="0.2">
      <c r="A33" s="22" t="s">
        <v>43</v>
      </c>
      <c r="B33" s="3" t="s">
        <v>37</v>
      </c>
      <c r="C33" s="23">
        <v>53267.386599999998</v>
      </c>
      <c r="D33" s="23">
        <v>1E-3</v>
      </c>
      <c r="E33">
        <f t="shared" si="0"/>
        <v>5990.8537269499257</v>
      </c>
      <c r="F33" s="25">
        <f>ROUND(2*E33,0)/2-0.5</f>
        <v>5990.5</v>
      </c>
      <c r="G33">
        <f t="shared" si="5"/>
        <v>-0.78561600000830367</v>
      </c>
      <c r="I33">
        <f>+G33</f>
        <v>-0.78561600000830367</v>
      </c>
      <c r="O33">
        <f t="shared" si="3"/>
        <v>-0.78551164465319956</v>
      </c>
      <c r="Q33" s="1">
        <f t="shared" si="4"/>
        <v>38248.886599999998</v>
      </c>
    </row>
    <row r="34" spans="1:17" x14ac:dyDescent="0.2">
      <c r="A34" s="22" t="s">
        <v>43</v>
      </c>
      <c r="B34" s="3" t="s">
        <v>37</v>
      </c>
      <c r="C34" s="23">
        <v>53381.337</v>
      </c>
      <c r="D34" s="23">
        <v>6.9999999999999999E-4</v>
      </c>
      <c r="E34">
        <f t="shared" si="0"/>
        <v>6178.8683522749725</v>
      </c>
      <c r="F34" s="25">
        <f>ROUND(2*E34,0)/2-0.5</f>
        <v>6178.5</v>
      </c>
      <c r="G34">
        <f t="shared" si="5"/>
        <v>-0.77675200000521727</v>
      </c>
      <c r="I34">
        <f>+G34</f>
        <v>-0.77675200000521727</v>
      </c>
      <c r="O34">
        <f t="shared" si="3"/>
        <v>-0.7786487745028744</v>
      </c>
      <c r="Q34" s="1">
        <f t="shared" si="4"/>
        <v>38362.837</v>
      </c>
    </row>
    <row r="35" spans="1:17" x14ac:dyDescent="0.2">
      <c r="A35" s="22" t="s">
        <v>43</v>
      </c>
      <c r="B35" s="24"/>
      <c r="C35" s="23">
        <v>53381.643300000003</v>
      </c>
      <c r="D35" s="23">
        <v>1.1999999999999999E-3</v>
      </c>
      <c r="E35">
        <f t="shared" si="0"/>
        <v>6179.3737377737316</v>
      </c>
      <c r="F35" s="25">
        <f>ROUND(2*E35,0)/2-0.5</f>
        <v>6179</v>
      </c>
      <c r="G35">
        <f t="shared" si="5"/>
        <v>-0.77348799999890616</v>
      </c>
      <c r="I35">
        <f>+G35</f>
        <v>-0.77348799999890616</v>
      </c>
      <c r="O35">
        <f t="shared" si="3"/>
        <v>-0.77863052218864481</v>
      </c>
      <c r="Q35" s="1">
        <f t="shared" si="4"/>
        <v>38363.143300000003</v>
      </c>
    </row>
    <row r="36" spans="1:17" x14ac:dyDescent="0.2">
      <c r="D36" s="3"/>
    </row>
    <row r="37" spans="1:17" x14ac:dyDescent="0.2">
      <c r="D37" s="3"/>
    </row>
    <row r="38" spans="1:17" x14ac:dyDescent="0.2">
      <c r="D38" s="3"/>
    </row>
    <row r="39" spans="1:17" x14ac:dyDescent="0.2">
      <c r="D39" s="3"/>
    </row>
    <row r="40" spans="1:17" x14ac:dyDescent="0.2">
      <c r="D40" s="3"/>
    </row>
    <row r="41" spans="1:17" x14ac:dyDescent="0.2">
      <c r="D41" s="3"/>
    </row>
    <row r="42" spans="1:17" x14ac:dyDescent="0.2">
      <c r="D42" s="3"/>
    </row>
    <row r="43" spans="1:17" x14ac:dyDescent="0.2">
      <c r="D43" s="3"/>
    </row>
    <row r="44" spans="1:17" x14ac:dyDescent="0.2">
      <c r="D44" s="3"/>
    </row>
    <row r="45" spans="1:17" x14ac:dyDescent="0.2">
      <c r="D45" s="3"/>
    </row>
    <row r="46" spans="1:17" x14ac:dyDescent="0.2">
      <c r="D46" s="3"/>
    </row>
    <row r="47" spans="1:17" x14ac:dyDescent="0.2">
      <c r="D47" s="3"/>
    </row>
    <row r="48" spans="1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topLeftCell="A19" workbookViewId="0">
      <selection activeCell="A44" sqref="A44:D62"/>
    </sheetView>
  </sheetViews>
  <sheetFormatPr defaultRowHeight="12.75" x14ac:dyDescent="0.2"/>
  <cols>
    <col min="1" max="1" width="19.7109375" style="23" customWidth="1"/>
    <col min="2" max="2" width="4.42578125" style="21" customWidth="1"/>
    <col min="3" max="3" width="12.7109375" style="23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23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102" t="s">
        <v>162</v>
      </c>
      <c r="I1" s="103" t="s">
        <v>78</v>
      </c>
      <c r="J1" s="104" t="s">
        <v>163</v>
      </c>
    </row>
    <row r="2" spans="1:16" x14ac:dyDescent="0.2">
      <c r="I2" s="105" t="s">
        <v>89</v>
      </c>
      <c r="J2" s="106" t="s">
        <v>164</v>
      </c>
    </row>
    <row r="3" spans="1:16" x14ac:dyDescent="0.2">
      <c r="A3" s="107" t="s">
        <v>165</v>
      </c>
      <c r="I3" s="105" t="s">
        <v>93</v>
      </c>
      <c r="J3" s="106" t="s">
        <v>166</v>
      </c>
    </row>
    <row r="4" spans="1:16" x14ac:dyDescent="0.2">
      <c r="I4" s="105" t="s">
        <v>106</v>
      </c>
      <c r="J4" s="106" t="s">
        <v>166</v>
      </c>
    </row>
    <row r="5" spans="1:16" ht="13.5" thickBot="1" x14ac:dyDescent="0.25">
      <c r="I5" s="108" t="s">
        <v>167</v>
      </c>
      <c r="J5" s="109" t="s">
        <v>168</v>
      </c>
    </row>
    <row r="10" spans="1:16" ht="13.5" thickBot="1" x14ac:dyDescent="0.25"/>
    <row r="11" spans="1:16" ht="12.75" customHeight="1" thickBot="1" x14ac:dyDescent="0.25">
      <c r="A11" s="23" t="str">
        <f t="shared" ref="A11:A42" si="0">P11</f>
        <v>BAVM 80 </v>
      </c>
      <c r="B11" s="3" t="str">
        <f t="shared" ref="B11:B42" si="1">IF(H11=INT(H11),"I","II")</f>
        <v>I</v>
      </c>
      <c r="C11" s="23">
        <f t="shared" ref="C11:C42" si="2">1*G11</f>
        <v>49636.497900000002</v>
      </c>
      <c r="D11" s="21" t="str">
        <f t="shared" ref="D11:D42" si="3">VLOOKUP(F11,I$1:J$5,2,FALSE)</f>
        <v>vis</v>
      </c>
      <c r="E11" s="110">
        <f>VLOOKUP(C11,'Active 1'!C$21:E$969,3,FALSE)</f>
        <v>0</v>
      </c>
      <c r="F11" s="3" t="s">
        <v>167</v>
      </c>
      <c r="G11" s="21" t="str">
        <f t="shared" ref="G11:G42" si="4">MID(I11,3,LEN(I11)-3)</f>
        <v>49636.4979</v>
      </c>
      <c r="H11" s="23">
        <f t="shared" ref="H11:H42" si="5">1*K11</f>
        <v>29330</v>
      </c>
      <c r="I11" s="111" t="s">
        <v>214</v>
      </c>
      <c r="J11" s="112" t="s">
        <v>215</v>
      </c>
      <c r="K11" s="111">
        <v>29330</v>
      </c>
      <c r="L11" s="111" t="s">
        <v>216</v>
      </c>
      <c r="M11" s="112" t="s">
        <v>198</v>
      </c>
      <c r="N11" s="112" t="s">
        <v>199</v>
      </c>
      <c r="O11" s="113" t="s">
        <v>200</v>
      </c>
      <c r="P11" s="114" t="s">
        <v>217</v>
      </c>
    </row>
    <row r="12" spans="1:16" ht="12.75" customHeight="1" thickBot="1" x14ac:dyDescent="0.25">
      <c r="A12" s="23" t="str">
        <f t="shared" si="0"/>
        <v>BAVM 90 </v>
      </c>
      <c r="B12" s="3" t="str">
        <f t="shared" si="1"/>
        <v>I</v>
      </c>
      <c r="C12" s="23">
        <f t="shared" si="2"/>
        <v>49735.289100000002</v>
      </c>
      <c r="D12" s="21" t="str">
        <f t="shared" si="3"/>
        <v>vis</v>
      </c>
      <c r="E12" s="110">
        <f>VLOOKUP(C12,'Active 1'!C$21:E$969,3,FALSE)</f>
        <v>162.99259826515402</v>
      </c>
      <c r="F12" s="3" t="s">
        <v>167</v>
      </c>
      <c r="G12" s="21" t="str">
        <f t="shared" si="4"/>
        <v>49735.2891</v>
      </c>
      <c r="H12" s="23">
        <f t="shared" si="5"/>
        <v>29493</v>
      </c>
      <c r="I12" s="111" t="s">
        <v>218</v>
      </c>
      <c r="J12" s="112" t="s">
        <v>219</v>
      </c>
      <c r="K12" s="111">
        <v>29493</v>
      </c>
      <c r="L12" s="111" t="s">
        <v>220</v>
      </c>
      <c r="M12" s="112" t="s">
        <v>198</v>
      </c>
      <c r="N12" s="112" t="s">
        <v>199</v>
      </c>
      <c r="O12" s="113" t="s">
        <v>200</v>
      </c>
      <c r="P12" s="114" t="s">
        <v>221</v>
      </c>
    </row>
    <row r="13" spans="1:16" ht="12.75" customHeight="1" thickBot="1" x14ac:dyDescent="0.25">
      <c r="A13" s="23" t="str">
        <f t="shared" si="0"/>
        <v>BAVM 90 </v>
      </c>
      <c r="B13" s="3" t="str">
        <f t="shared" si="1"/>
        <v>II</v>
      </c>
      <c r="C13" s="23">
        <f t="shared" si="2"/>
        <v>49763.475700000003</v>
      </c>
      <c r="D13" s="21" t="str">
        <f t="shared" si="3"/>
        <v>vis</v>
      </c>
      <c r="E13" s="110">
        <f>VLOOKUP(C13,'Active 1'!C$21:E$969,3,FALSE)</f>
        <v>209.49681291444216</v>
      </c>
      <c r="F13" s="3" t="s">
        <v>167</v>
      </c>
      <c r="G13" s="21" t="str">
        <f t="shared" si="4"/>
        <v>49763.4757</v>
      </c>
      <c r="H13" s="23">
        <f t="shared" si="5"/>
        <v>29539.5</v>
      </c>
      <c r="I13" s="111" t="s">
        <v>222</v>
      </c>
      <c r="J13" s="112" t="s">
        <v>223</v>
      </c>
      <c r="K13" s="111">
        <v>29539.5</v>
      </c>
      <c r="L13" s="111" t="s">
        <v>224</v>
      </c>
      <c r="M13" s="112" t="s">
        <v>198</v>
      </c>
      <c r="N13" s="112" t="s">
        <v>199</v>
      </c>
      <c r="O13" s="113" t="s">
        <v>200</v>
      </c>
      <c r="P13" s="114" t="s">
        <v>221</v>
      </c>
    </row>
    <row r="14" spans="1:16" ht="12.75" customHeight="1" thickBot="1" x14ac:dyDescent="0.25">
      <c r="A14" s="23" t="str">
        <f t="shared" si="0"/>
        <v>BAVM 90 </v>
      </c>
      <c r="B14" s="3" t="str">
        <f t="shared" si="1"/>
        <v>II</v>
      </c>
      <c r="C14" s="23">
        <f t="shared" si="2"/>
        <v>50120.470200000003</v>
      </c>
      <c r="D14" s="21" t="str">
        <f t="shared" si="3"/>
        <v>vis</v>
      </c>
      <c r="E14" s="110">
        <f>VLOOKUP(C14,'Active 1'!C$21:E$969,3,FALSE)</f>
        <v>798.49118813581651</v>
      </c>
      <c r="F14" s="3" t="s">
        <v>167</v>
      </c>
      <c r="G14" s="21" t="str">
        <f t="shared" si="4"/>
        <v>50120.4702</v>
      </c>
      <c r="H14" s="23">
        <f t="shared" si="5"/>
        <v>30128.5</v>
      </c>
      <c r="I14" s="111" t="s">
        <v>225</v>
      </c>
      <c r="J14" s="112" t="s">
        <v>226</v>
      </c>
      <c r="K14" s="111">
        <v>30128.5</v>
      </c>
      <c r="L14" s="111" t="s">
        <v>227</v>
      </c>
      <c r="M14" s="112" t="s">
        <v>198</v>
      </c>
      <c r="N14" s="112" t="s">
        <v>199</v>
      </c>
      <c r="O14" s="113" t="s">
        <v>200</v>
      </c>
      <c r="P14" s="114" t="s">
        <v>221</v>
      </c>
    </row>
    <row r="15" spans="1:16" ht="12.75" customHeight="1" thickBot="1" x14ac:dyDescent="0.25">
      <c r="A15" s="23" t="str">
        <f t="shared" si="0"/>
        <v>BAVM 128 </v>
      </c>
      <c r="B15" s="3" t="str">
        <f t="shared" si="1"/>
        <v>I</v>
      </c>
      <c r="C15" s="23">
        <f t="shared" si="2"/>
        <v>51269.347500000003</v>
      </c>
      <c r="D15" s="21" t="str">
        <f t="shared" si="3"/>
        <v>vis</v>
      </c>
      <c r="E15" s="110">
        <f>VLOOKUP(C15,'Active 1'!C$21:E$969,3,FALSE)</f>
        <v>2693.9889269511714</v>
      </c>
      <c r="F15" s="3" t="s">
        <v>167</v>
      </c>
      <c r="G15" s="21" t="str">
        <f t="shared" si="4"/>
        <v>51269.3475</v>
      </c>
      <c r="H15" s="23">
        <f t="shared" si="5"/>
        <v>32024</v>
      </c>
      <c r="I15" s="111" t="s">
        <v>228</v>
      </c>
      <c r="J15" s="112" t="s">
        <v>229</v>
      </c>
      <c r="K15" s="111">
        <v>32024</v>
      </c>
      <c r="L15" s="111" t="s">
        <v>230</v>
      </c>
      <c r="M15" s="112" t="s">
        <v>198</v>
      </c>
      <c r="N15" s="112" t="s">
        <v>199</v>
      </c>
      <c r="O15" s="113" t="s">
        <v>200</v>
      </c>
      <c r="P15" s="114" t="s">
        <v>231</v>
      </c>
    </row>
    <row r="16" spans="1:16" ht="12.75" customHeight="1" thickBot="1" x14ac:dyDescent="0.25">
      <c r="A16" s="23" t="str">
        <f t="shared" si="0"/>
        <v>BAVM 132 </v>
      </c>
      <c r="B16" s="3" t="str">
        <f t="shared" si="1"/>
        <v>I</v>
      </c>
      <c r="C16" s="23">
        <f t="shared" si="2"/>
        <v>51435.421399999999</v>
      </c>
      <c r="D16" s="21" t="str">
        <f t="shared" si="3"/>
        <v>vis</v>
      </c>
      <c r="E16" s="110">
        <f>VLOOKUP(C16,'Active 1'!C$21:E$969,3,FALSE)</f>
        <v>2967.9892069865064</v>
      </c>
      <c r="F16" s="3" t="s">
        <v>167</v>
      </c>
      <c r="G16" s="21" t="str">
        <f t="shared" si="4"/>
        <v>51435.4214</v>
      </c>
      <c r="H16" s="23">
        <f t="shared" si="5"/>
        <v>32298</v>
      </c>
      <c r="I16" s="111" t="s">
        <v>232</v>
      </c>
      <c r="J16" s="112" t="s">
        <v>233</v>
      </c>
      <c r="K16" s="111">
        <v>32298</v>
      </c>
      <c r="L16" s="111" t="s">
        <v>234</v>
      </c>
      <c r="M16" s="112" t="s">
        <v>198</v>
      </c>
      <c r="N16" s="112" t="s">
        <v>199</v>
      </c>
      <c r="O16" s="113" t="s">
        <v>235</v>
      </c>
      <c r="P16" s="114" t="s">
        <v>236</v>
      </c>
    </row>
    <row r="17" spans="1:16" ht="12.75" customHeight="1" thickBot="1" x14ac:dyDescent="0.25">
      <c r="A17" s="23" t="str">
        <f t="shared" si="0"/>
        <v>BAVM 152 </v>
      </c>
      <c r="B17" s="3" t="str">
        <f t="shared" si="1"/>
        <v>I</v>
      </c>
      <c r="C17" s="23">
        <f t="shared" si="2"/>
        <v>51923.339800000002</v>
      </c>
      <c r="D17" s="21" t="str">
        <f t="shared" si="3"/>
        <v>vis</v>
      </c>
      <c r="E17" s="110">
        <f>VLOOKUP(C17,'Active 1'!C$21:E$969,3,FALSE)</f>
        <v>3772.9909455763541</v>
      </c>
      <c r="F17" s="3" t="s">
        <v>167</v>
      </c>
      <c r="G17" s="21" t="str">
        <f t="shared" si="4"/>
        <v>51923.3398</v>
      </c>
      <c r="H17" s="23">
        <f t="shared" si="5"/>
        <v>33103</v>
      </c>
      <c r="I17" s="111" t="s">
        <v>243</v>
      </c>
      <c r="J17" s="112" t="s">
        <v>244</v>
      </c>
      <c r="K17" s="111">
        <v>33103</v>
      </c>
      <c r="L17" s="111" t="s">
        <v>245</v>
      </c>
      <c r="M17" s="112" t="s">
        <v>198</v>
      </c>
      <c r="N17" s="112" t="s">
        <v>199</v>
      </c>
      <c r="O17" s="113" t="s">
        <v>200</v>
      </c>
      <c r="P17" s="114" t="s">
        <v>246</v>
      </c>
    </row>
    <row r="18" spans="1:16" ht="12.75" customHeight="1" thickBot="1" x14ac:dyDescent="0.25">
      <c r="A18" s="23" t="str">
        <f t="shared" si="0"/>
        <v>BAVM 152 </v>
      </c>
      <c r="B18" s="3" t="str">
        <f t="shared" si="1"/>
        <v>II</v>
      </c>
      <c r="C18" s="23">
        <f t="shared" si="2"/>
        <v>51923.641300000003</v>
      </c>
      <c r="D18" s="21" t="str">
        <f t="shared" si="3"/>
        <v>vis</v>
      </c>
      <c r="E18" s="110">
        <f>VLOOKUP(C18,'Active 1'!C$21:E$969,3,FALSE)</f>
        <v>3773.4883812627022</v>
      </c>
      <c r="F18" s="3" t="s">
        <v>167</v>
      </c>
      <c r="G18" s="21" t="str">
        <f t="shared" si="4"/>
        <v>51923.6413</v>
      </c>
      <c r="H18" s="23">
        <f t="shared" si="5"/>
        <v>33103.5</v>
      </c>
      <c r="I18" s="111" t="s">
        <v>247</v>
      </c>
      <c r="J18" s="112" t="s">
        <v>248</v>
      </c>
      <c r="K18" s="111">
        <v>33103.5</v>
      </c>
      <c r="L18" s="111" t="s">
        <v>249</v>
      </c>
      <c r="M18" s="112" t="s">
        <v>198</v>
      </c>
      <c r="N18" s="112" t="s">
        <v>199</v>
      </c>
      <c r="O18" s="113" t="s">
        <v>200</v>
      </c>
      <c r="P18" s="114" t="s">
        <v>246</v>
      </c>
    </row>
    <row r="19" spans="1:16" ht="12.75" customHeight="1" thickBot="1" x14ac:dyDescent="0.25">
      <c r="A19" s="23" t="str">
        <f t="shared" si="0"/>
        <v>BAVM 152 </v>
      </c>
      <c r="B19" s="3" t="str">
        <f t="shared" si="1"/>
        <v>II</v>
      </c>
      <c r="C19" s="23">
        <f t="shared" si="2"/>
        <v>51925.461300000003</v>
      </c>
      <c r="D19" s="21" t="str">
        <f t="shared" si="3"/>
        <v>vis</v>
      </c>
      <c r="E19" s="110">
        <f>VLOOKUP(C19,'Active 1'!C$21:E$969,3,FALSE)</f>
        <v>3776.4911439464486</v>
      </c>
      <c r="F19" s="3" t="s">
        <v>167</v>
      </c>
      <c r="G19" s="21" t="str">
        <f t="shared" si="4"/>
        <v>51925.4613</v>
      </c>
      <c r="H19" s="23">
        <f t="shared" si="5"/>
        <v>33106.5</v>
      </c>
      <c r="I19" s="111" t="s">
        <v>250</v>
      </c>
      <c r="J19" s="112" t="s">
        <v>251</v>
      </c>
      <c r="K19" s="111">
        <v>33106.5</v>
      </c>
      <c r="L19" s="111" t="s">
        <v>252</v>
      </c>
      <c r="M19" s="112" t="s">
        <v>198</v>
      </c>
      <c r="N19" s="112" t="s">
        <v>199</v>
      </c>
      <c r="O19" s="113" t="s">
        <v>235</v>
      </c>
      <c r="P19" s="114" t="s">
        <v>246</v>
      </c>
    </row>
    <row r="20" spans="1:16" ht="12.75" customHeight="1" thickBot="1" x14ac:dyDescent="0.25">
      <c r="A20" s="23" t="str">
        <f t="shared" si="0"/>
        <v>BAVM 173 </v>
      </c>
      <c r="B20" s="3" t="str">
        <f t="shared" si="1"/>
        <v>II</v>
      </c>
      <c r="C20" s="23">
        <f t="shared" si="2"/>
        <v>53267.386599999998</v>
      </c>
      <c r="D20" s="21" t="str">
        <f t="shared" si="3"/>
        <v>vis</v>
      </c>
      <c r="E20" s="110">
        <f>VLOOKUP(C20,'Active 1'!C$21:E$969,3,FALSE)</f>
        <v>5990.492910548598</v>
      </c>
      <c r="F20" s="3" t="s">
        <v>167</v>
      </c>
      <c r="G20" s="21" t="str">
        <f t="shared" si="4"/>
        <v>53267.3866</v>
      </c>
      <c r="H20" s="23">
        <f t="shared" si="5"/>
        <v>35320.5</v>
      </c>
      <c r="I20" s="111" t="s">
        <v>258</v>
      </c>
      <c r="J20" s="112" t="s">
        <v>259</v>
      </c>
      <c r="K20" s="111">
        <v>35320.5</v>
      </c>
      <c r="L20" s="111" t="s">
        <v>260</v>
      </c>
      <c r="M20" s="112" t="s">
        <v>198</v>
      </c>
      <c r="N20" s="112" t="s">
        <v>261</v>
      </c>
      <c r="O20" s="113" t="s">
        <v>200</v>
      </c>
      <c r="P20" s="114" t="s">
        <v>262</v>
      </c>
    </row>
    <row r="21" spans="1:16" ht="12.75" customHeight="1" thickBot="1" x14ac:dyDescent="0.25">
      <c r="A21" s="23" t="str">
        <f t="shared" si="0"/>
        <v>BAVM 173 </v>
      </c>
      <c r="B21" s="3" t="str">
        <f t="shared" si="1"/>
        <v>II</v>
      </c>
      <c r="C21" s="23">
        <f t="shared" si="2"/>
        <v>53381.337</v>
      </c>
      <c r="D21" s="21" t="str">
        <f t="shared" si="3"/>
        <v>vis</v>
      </c>
      <c r="E21" s="110">
        <f>VLOOKUP(C21,'Active 1'!C$21:E$969,3,FALSE)</f>
        <v>6178.4962121519184</v>
      </c>
      <c r="F21" s="3" t="s">
        <v>167</v>
      </c>
      <c r="G21" s="21" t="str">
        <f t="shared" si="4"/>
        <v>53381.3370</v>
      </c>
      <c r="H21" s="23">
        <f t="shared" si="5"/>
        <v>35508.5</v>
      </c>
      <c r="I21" s="111" t="s">
        <v>263</v>
      </c>
      <c r="J21" s="112" t="s">
        <v>264</v>
      </c>
      <c r="K21" s="111" t="s">
        <v>265</v>
      </c>
      <c r="L21" s="111" t="s">
        <v>266</v>
      </c>
      <c r="M21" s="112" t="s">
        <v>198</v>
      </c>
      <c r="N21" s="112" t="s">
        <v>261</v>
      </c>
      <c r="O21" s="113" t="s">
        <v>200</v>
      </c>
      <c r="P21" s="114" t="s">
        <v>262</v>
      </c>
    </row>
    <row r="22" spans="1:16" ht="12.75" customHeight="1" thickBot="1" x14ac:dyDescent="0.25">
      <c r="A22" s="23" t="str">
        <f t="shared" si="0"/>
        <v>BAVM 173 </v>
      </c>
      <c r="B22" s="3" t="str">
        <f t="shared" si="1"/>
        <v>I</v>
      </c>
      <c r="C22" s="23">
        <f t="shared" si="2"/>
        <v>53381.643300000003</v>
      </c>
      <c r="D22" s="21" t="str">
        <f t="shared" si="3"/>
        <v>vis</v>
      </c>
      <c r="E22" s="110">
        <f>VLOOKUP(C22,'Active 1'!C$21:E$969,3,FALSE)</f>
        <v>6179.0015672123818</v>
      </c>
      <c r="F22" s="3" t="s">
        <v>167</v>
      </c>
      <c r="G22" s="21" t="str">
        <f t="shared" si="4"/>
        <v>53381.6433</v>
      </c>
      <c r="H22" s="23">
        <f t="shared" si="5"/>
        <v>35509</v>
      </c>
      <c r="I22" s="111" t="s">
        <v>267</v>
      </c>
      <c r="J22" s="112" t="s">
        <v>268</v>
      </c>
      <c r="K22" s="111" t="s">
        <v>269</v>
      </c>
      <c r="L22" s="111" t="s">
        <v>270</v>
      </c>
      <c r="M22" s="112" t="s">
        <v>198</v>
      </c>
      <c r="N22" s="112" t="s">
        <v>261</v>
      </c>
      <c r="O22" s="113" t="s">
        <v>200</v>
      </c>
      <c r="P22" s="114" t="s">
        <v>262</v>
      </c>
    </row>
    <row r="23" spans="1:16" ht="12.75" customHeight="1" thickBot="1" x14ac:dyDescent="0.25">
      <c r="A23" s="23" t="str">
        <f t="shared" si="0"/>
        <v>BAVM 201 </v>
      </c>
      <c r="B23" s="3" t="str">
        <f t="shared" si="1"/>
        <v>I</v>
      </c>
      <c r="C23" s="23">
        <f t="shared" si="2"/>
        <v>54171.407899999998</v>
      </c>
      <c r="D23" s="21" t="str">
        <f t="shared" si="3"/>
        <v>vis</v>
      </c>
      <c r="E23" s="110">
        <f>VLOOKUP(C23,'Active 1'!C$21:E$969,3,FALSE)</f>
        <v>7482.0101770059637</v>
      </c>
      <c r="F23" s="3" t="s">
        <v>167</v>
      </c>
      <c r="G23" s="21" t="str">
        <f t="shared" si="4"/>
        <v>54171.4079</v>
      </c>
      <c r="H23" s="23">
        <f t="shared" si="5"/>
        <v>36812</v>
      </c>
      <c r="I23" s="111" t="s">
        <v>271</v>
      </c>
      <c r="J23" s="112" t="s">
        <v>272</v>
      </c>
      <c r="K23" s="111" t="s">
        <v>273</v>
      </c>
      <c r="L23" s="111" t="s">
        <v>274</v>
      </c>
      <c r="M23" s="112" t="s">
        <v>275</v>
      </c>
      <c r="N23" s="112" t="s">
        <v>261</v>
      </c>
      <c r="O23" s="113" t="s">
        <v>276</v>
      </c>
      <c r="P23" s="114" t="s">
        <v>277</v>
      </c>
    </row>
    <row r="24" spans="1:16" ht="12.75" customHeight="1" thickBot="1" x14ac:dyDescent="0.25">
      <c r="A24" s="23" t="str">
        <f t="shared" si="0"/>
        <v>IBVS 5894 </v>
      </c>
      <c r="B24" s="3" t="str">
        <f t="shared" si="1"/>
        <v>II</v>
      </c>
      <c r="C24" s="23">
        <f t="shared" si="2"/>
        <v>54839.644</v>
      </c>
      <c r="D24" s="21" t="str">
        <f t="shared" si="3"/>
        <v>vis</v>
      </c>
      <c r="E24" s="110">
        <f>VLOOKUP(C24,'Active 1'!C$21:E$969,3,FALSE)</f>
        <v>8584.5126083315663</v>
      </c>
      <c r="F24" s="3" t="s">
        <v>167</v>
      </c>
      <c r="G24" s="21" t="str">
        <f t="shared" si="4"/>
        <v>54839.644</v>
      </c>
      <c r="H24" s="23">
        <f t="shared" si="5"/>
        <v>37914.5</v>
      </c>
      <c r="I24" s="111" t="s">
        <v>283</v>
      </c>
      <c r="J24" s="112" t="s">
        <v>284</v>
      </c>
      <c r="K24" s="111" t="s">
        <v>285</v>
      </c>
      <c r="L24" s="111" t="s">
        <v>286</v>
      </c>
      <c r="M24" s="112" t="s">
        <v>275</v>
      </c>
      <c r="N24" s="112" t="s">
        <v>167</v>
      </c>
      <c r="O24" s="113" t="s">
        <v>287</v>
      </c>
      <c r="P24" s="114" t="s">
        <v>288</v>
      </c>
    </row>
    <row r="25" spans="1:16" ht="12.75" customHeight="1" thickBot="1" x14ac:dyDescent="0.25">
      <c r="A25" s="23" t="str">
        <f t="shared" si="0"/>
        <v>BAVM 214 </v>
      </c>
      <c r="B25" s="3" t="str">
        <f t="shared" si="1"/>
        <v>II</v>
      </c>
      <c r="C25" s="23">
        <f t="shared" si="2"/>
        <v>54841.465400000001</v>
      </c>
      <c r="D25" s="21" t="str">
        <f t="shared" si="3"/>
        <v>vis</v>
      </c>
      <c r="E25" s="110">
        <f>VLOOKUP(C25,'Active 1'!C$21:E$969,3,FALSE)</f>
        <v>8587.5176808327633</v>
      </c>
      <c r="F25" s="3" t="s">
        <v>167</v>
      </c>
      <c r="G25" s="21" t="str">
        <f t="shared" si="4"/>
        <v>54841.4654</v>
      </c>
      <c r="H25" s="23">
        <f t="shared" si="5"/>
        <v>37917.5</v>
      </c>
      <c r="I25" s="111" t="s">
        <v>289</v>
      </c>
      <c r="J25" s="112" t="s">
        <v>290</v>
      </c>
      <c r="K25" s="111" t="s">
        <v>291</v>
      </c>
      <c r="L25" s="111" t="s">
        <v>292</v>
      </c>
      <c r="M25" s="112" t="s">
        <v>275</v>
      </c>
      <c r="N25" s="112" t="s">
        <v>261</v>
      </c>
      <c r="O25" s="113" t="s">
        <v>293</v>
      </c>
      <c r="P25" s="114" t="s">
        <v>294</v>
      </c>
    </row>
    <row r="26" spans="1:16" ht="12.75" customHeight="1" thickBot="1" x14ac:dyDescent="0.25">
      <c r="A26" s="23" t="str">
        <f t="shared" si="0"/>
        <v>BAVM 209 </v>
      </c>
      <c r="B26" s="3" t="str">
        <f t="shared" si="1"/>
        <v>I</v>
      </c>
      <c r="C26" s="23">
        <f t="shared" si="2"/>
        <v>54925.414799999999</v>
      </c>
      <c r="D26" s="21" t="str">
        <f t="shared" si="3"/>
        <v>vis</v>
      </c>
      <c r="E26" s="110">
        <f>VLOOKUP(C26,'Active 1'!C$21:E$969,3,FALSE)</f>
        <v>8726.0232443728401</v>
      </c>
      <c r="F26" s="3" t="s">
        <v>167</v>
      </c>
      <c r="G26" s="21" t="str">
        <f t="shared" si="4"/>
        <v>54925.4148</v>
      </c>
      <c r="H26" s="23">
        <f t="shared" si="5"/>
        <v>38056</v>
      </c>
      <c r="I26" s="111" t="s">
        <v>295</v>
      </c>
      <c r="J26" s="112" t="s">
        <v>296</v>
      </c>
      <c r="K26" s="111" t="s">
        <v>297</v>
      </c>
      <c r="L26" s="111" t="s">
        <v>298</v>
      </c>
      <c r="M26" s="112" t="s">
        <v>275</v>
      </c>
      <c r="N26" s="112" t="s">
        <v>261</v>
      </c>
      <c r="O26" s="113" t="s">
        <v>200</v>
      </c>
      <c r="P26" s="114" t="s">
        <v>299</v>
      </c>
    </row>
    <row r="27" spans="1:16" ht="12.75" customHeight="1" thickBot="1" x14ac:dyDescent="0.25">
      <c r="A27" s="23" t="str">
        <f t="shared" si="0"/>
        <v>BAVM 209 </v>
      </c>
      <c r="B27" s="3" t="str">
        <f t="shared" si="1"/>
        <v>I</v>
      </c>
      <c r="C27" s="23">
        <f t="shared" si="2"/>
        <v>54934.506300000001</v>
      </c>
      <c r="D27" s="21" t="str">
        <f t="shared" si="3"/>
        <v>vis</v>
      </c>
      <c r="E27" s="110">
        <f>VLOOKUP(C27,'Active 1'!C$21:E$969,3,FALSE)</f>
        <v>8741.0230338999245</v>
      </c>
      <c r="F27" s="3" t="s">
        <v>167</v>
      </c>
      <c r="G27" s="21" t="str">
        <f t="shared" si="4"/>
        <v>54934.5063</v>
      </c>
      <c r="H27" s="23">
        <f t="shared" si="5"/>
        <v>38071</v>
      </c>
      <c r="I27" s="111" t="s">
        <v>300</v>
      </c>
      <c r="J27" s="112" t="s">
        <v>301</v>
      </c>
      <c r="K27" s="111" t="s">
        <v>302</v>
      </c>
      <c r="L27" s="111" t="s">
        <v>303</v>
      </c>
      <c r="M27" s="112" t="s">
        <v>275</v>
      </c>
      <c r="N27" s="112" t="s">
        <v>261</v>
      </c>
      <c r="O27" s="113" t="s">
        <v>200</v>
      </c>
      <c r="P27" s="114" t="s">
        <v>299</v>
      </c>
    </row>
    <row r="28" spans="1:16" ht="12.75" customHeight="1" thickBot="1" x14ac:dyDescent="0.25">
      <c r="A28" s="23" t="str">
        <f t="shared" si="0"/>
        <v>IBVS 5965 </v>
      </c>
      <c r="B28" s="3" t="str">
        <f t="shared" si="1"/>
        <v>II</v>
      </c>
      <c r="C28" s="23">
        <f t="shared" si="2"/>
        <v>55309.386299999998</v>
      </c>
      <c r="D28" s="21" t="str">
        <f t="shared" si="3"/>
        <v>vis</v>
      </c>
      <c r="E28" s="110">
        <f>VLOOKUP(C28,'Active 1'!C$21:E$969,3,FALSE)</f>
        <v>9359.5261519675332</v>
      </c>
      <c r="F28" s="3" t="s">
        <v>167</v>
      </c>
      <c r="G28" s="21" t="str">
        <f t="shared" si="4"/>
        <v>55309.3863</v>
      </c>
      <c r="H28" s="23">
        <f t="shared" si="5"/>
        <v>38689.5</v>
      </c>
      <c r="I28" s="111" t="s">
        <v>316</v>
      </c>
      <c r="J28" s="112" t="s">
        <v>317</v>
      </c>
      <c r="K28" s="111" t="s">
        <v>318</v>
      </c>
      <c r="L28" s="111" t="s">
        <v>319</v>
      </c>
      <c r="M28" s="112" t="s">
        <v>275</v>
      </c>
      <c r="N28" s="112" t="s">
        <v>320</v>
      </c>
      <c r="O28" s="113" t="s">
        <v>321</v>
      </c>
      <c r="P28" s="114" t="s">
        <v>322</v>
      </c>
    </row>
    <row r="29" spans="1:16" ht="12.75" customHeight="1" thickBot="1" x14ac:dyDescent="0.25">
      <c r="A29" s="23" t="str">
        <f t="shared" si="0"/>
        <v>IBVS 5965 </v>
      </c>
      <c r="B29" s="3" t="str">
        <f t="shared" si="1"/>
        <v>II</v>
      </c>
      <c r="C29" s="23">
        <f t="shared" si="2"/>
        <v>55320.2955</v>
      </c>
      <c r="D29" s="21" t="str">
        <f t="shared" si="3"/>
        <v>vis</v>
      </c>
      <c r="E29" s="110">
        <f>VLOOKUP(C29,'Active 1'!C$21:E$969,3,FALSE)</f>
        <v>9377.5249094782666</v>
      </c>
      <c r="F29" s="3" t="s">
        <v>167</v>
      </c>
      <c r="G29" s="21" t="str">
        <f t="shared" si="4"/>
        <v>55320.2955</v>
      </c>
      <c r="H29" s="23">
        <f t="shared" si="5"/>
        <v>38707.5</v>
      </c>
      <c r="I29" s="111" t="s">
        <v>323</v>
      </c>
      <c r="J29" s="112" t="s">
        <v>324</v>
      </c>
      <c r="K29" s="111" t="s">
        <v>325</v>
      </c>
      <c r="L29" s="111" t="s">
        <v>326</v>
      </c>
      <c r="M29" s="112" t="s">
        <v>275</v>
      </c>
      <c r="N29" s="112" t="s">
        <v>320</v>
      </c>
      <c r="O29" s="113" t="s">
        <v>327</v>
      </c>
      <c r="P29" s="114" t="s">
        <v>322</v>
      </c>
    </row>
    <row r="30" spans="1:16" ht="12.75" customHeight="1" thickBot="1" x14ac:dyDescent="0.25">
      <c r="A30" s="23" t="str">
        <f t="shared" si="0"/>
        <v>BAVM 215 </v>
      </c>
      <c r="B30" s="3" t="str">
        <f t="shared" si="1"/>
        <v>I</v>
      </c>
      <c r="C30" s="23">
        <f t="shared" si="2"/>
        <v>55499.406799999997</v>
      </c>
      <c r="D30" s="21" t="str">
        <f t="shared" si="3"/>
        <v>vis</v>
      </c>
      <c r="E30" s="110">
        <f>VLOOKUP(C30,'Active 1'!C$21:E$969,3,FALSE)</f>
        <v>9673.035199520793</v>
      </c>
      <c r="F30" s="3" t="s">
        <v>167</v>
      </c>
      <c r="G30" s="21" t="str">
        <f t="shared" si="4"/>
        <v>55499.4068</v>
      </c>
      <c r="H30" s="23">
        <f t="shared" si="5"/>
        <v>39003</v>
      </c>
      <c r="I30" s="111" t="s">
        <v>328</v>
      </c>
      <c r="J30" s="112" t="s">
        <v>329</v>
      </c>
      <c r="K30" s="111" t="s">
        <v>330</v>
      </c>
      <c r="L30" s="111" t="s">
        <v>331</v>
      </c>
      <c r="M30" s="112" t="s">
        <v>275</v>
      </c>
      <c r="N30" s="112">
        <v>0</v>
      </c>
      <c r="O30" s="113" t="s">
        <v>200</v>
      </c>
      <c r="P30" s="114" t="s">
        <v>332</v>
      </c>
    </row>
    <row r="31" spans="1:16" ht="12.75" customHeight="1" thickBot="1" x14ac:dyDescent="0.25">
      <c r="A31" s="23" t="str">
        <f t="shared" si="0"/>
        <v>IBVS 5960 </v>
      </c>
      <c r="B31" s="3" t="str">
        <f t="shared" si="1"/>
        <v>II</v>
      </c>
      <c r="C31" s="23">
        <f t="shared" si="2"/>
        <v>55500.918599999997</v>
      </c>
      <c r="D31" s="21" t="str">
        <f t="shared" si="3"/>
        <v>vis</v>
      </c>
      <c r="E31" s="110">
        <f>VLOOKUP(C31,'Active 1'!C$21:E$969,3,FALSE)</f>
        <v>9675.5294723918305</v>
      </c>
      <c r="F31" s="3" t="s">
        <v>167</v>
      </c>
      <c r="G31" s="21" t="str">
        <f t="shared" si="4"/>
        <v>55500.9186</v>
      </c>
      <c r="H31" s="23">
        <f t="shared" si="5"/>
        <v>39005.5</v>
      </c>
      <c r="I31" s="111" t="s">
        <v>333</v>
      </c>
      <c r="J31" s="112" t="s">
        <v>334</v>
      </c>
      <c r="K31" s="111">
        <v>39005.5</v>
      </c>
      <c r="L31" s="111" t="s">
        <v>335</v>
      </c>
      <c r="M31" s="112" t="s">
        <v>275</v>
      </c>
      <c r="N31" s="112" t="s">
        <v>167</v>
      </c>
      <c r="O31" s="113" t="s">
        <v>287</v>
      </c>
      <c r="P31" s="114" t="s">
        <v>336</v>
      </c>
    </row>
    <row r="32" spans="1:16" ht="12.75" customHeight="1" thickBot="1" x14ac:dyDescent="0.25">
      <c r="A32" s="23" t="str">
        <f t="shared" si="0"/>
        <v>IBVS 5960 </v>
      </c>
      <c r="B32" s="3" t="str">
        <f t="shared" si="1"/>
        <v>I</v>
      </c>
      <c r="C32" s="23">
        <f t="shared" si="2"/>
        <v>55513.952299999997</v>
      </c>
      <c r="D32" s="21" t="str">
        <f t="shared" si="3"/>
        <v>vis</v>
      </c>
      <c r="E32" s="110">
        <f>VLOOKUP(C32,'Active 1'!C$21:E$969,3,FALSE)</f>
        <v>9697.0333778814747</v>
      </c>
      <c r="F32" s="3" t="s">
        <v>167</v>
      </c>
      <c r="G32" s="21" t="str">
        <f t="shared" si="4"/>
        <v>55513.9523</v>
      </c>
      <c r="H32" s="23">
        <f t="shared" si="5"/>
        <v>39027</v>
      </c>
      <c r="I32" s="111" t="s">
        <v>337</v>
      </c>
      <c r="J32" s="112" t="s">
        <v>338</v>
      </c>
      <c r="K32" s="111">
        <v>39027</v>
      </c>
      <c r="L32" s="111" t="s">
        <v>339</v>
      </c>
      <c r="M32" s="112" t="s">
        <v>275</v>
      </c>
      <c r="N32" s="112" t="s">
        <v>167</v>
      </c>
      <c r="O32" s="113" t="s">
        <v>287</v>
      </c>
      <c r="P32" s="114" t="s">
        <v>336</v>
      </c>
    </row>
    <row r="33" spans="1:16" ht="12.75" customHeight="1" thickBot="1" x14ac:dyDescent="0.25">
      <c r="A33" s="23" t="str">
        <f t="shared" si="0"/>
        <v>IBVS 6041 </v>
      </c>
      <c r="B33" s="3" t="str">
        <f t="shared" si="1"/>
        <v>II</v>
      </c>
      <c r="C33" s="23">
        <f t="shared" si="2"/>
        <v>55803.369899999998</v>
      </c>
      <c r="D33" s="21" t="str">
        <f t="shared" si="3"/>
        <v>vis</v>
      </c>
      <c r="E33" s="110">
        <f>VLOOKUP(C33,'Active 1'!C$21:E$969,3,FALSE)</f>
        <v>10174.534679694443</v>
      </c>
      <c r="F33" s="3" t="s">
        <v>167</v>
      </c>
      <c r="G33" s="21" t="str">
        <f t="shared" si="4"/>
        <v>55803.3699</v>
      </c>
      <c r="H33" s="23">
        <f t="shared" si="5"/>
        <v>39504.5</v>
      </c>
      <c r="I33" s="111" t="s">
        <v>345</v>
      </c>
      <c r="J33" s="112" t="s">
        <v>346</v>
      </c>
      <c r="K33" s="111">
        <v>39504.5</v>
      </c>
      <c r="L33" s="111" t="s">
        <v>347</v>
      </c>
      <c r="M33" s="112" t="s">
        <v>275</v>
      </c>
      <c r="N33" s="112" t="s">
        <v>320</v>
      </c>
      <c r="O33" s="113" t="s">
        <v>327</v>
      </c>
      <c r="P33" s="114" t="s">
        <v>348</v>
      </c>
    </row>
    <row r="34" spans="1:16" ht="12.75" customHeight="1" thickBot="1" x14ac:dyDescent="0.25">
      <c r="A34" s="23" t="str">
        <f t="shared" si="0"/>
        <v>IBVS 6075 </v>
      </c>
      <c r="B34" s="3" t="str">
        <f t="shared" si="1"/>
        <v>II</v>
      </c>
      <c r="C34" s="23">
        <f t="shared" si="2"/>
        <v>55821.553599999999</v>
      </c>
      <c r="D34" s="21" t="str">
        <f t="shared" si="3"/>
        <v>vis</v>
      </c>
      <c r="E34" s="110">
        <f>VLOOKUP(C34,'Active 1'!C$21:E$969,3,FALSE)</f>
        <v>10204.53541365733</v>
      </c>
      <c r="F34" s="3" t="s">
        <v>167</v>
      </c>
      <c r="G34" s="21" t="str">
        <f t="shared" si="4"/>
        <v>55821.5536</v>
      </c>
      <c r="H34" s="23">
        <f t="shared" si="5"/>
        <v>39534.5</v>
      </c>
      <c r="I34" s="111" t="s">
        <v>349</v>
      </c>
      <c r="J34" s="112" t="s">
        <v>350</v>
      </c>
      <c r="K34" s="111">
        <v>39534.5</v>
      </c>
      <c r="L34" s="111" t="s">
        <v>351</v>
      </c>
      <c r="M34" s="112" t="s">
        <v>275</v>
      </c>
      <c r="N34" s="112" t="s">
        <v>320</v>
      </c>
      <c r="O34" s="113" t="s">
        <v>352</v>
      </c>
      <c r="P34" s="114" t="s">
        <v>353</v>
      </c>
    </row>
    <row r="35" spans="1:16" ht="12.75" customHeight="1" thickBot="1" x14ac:dyDescent="0.25">
      <c r="A35" s="23" t="str">
        <f t="shared" si="0"/>
        <v>IBVS 6075 </v>
      </c>
      <c r="B35" s="3" t="str">
        <f t="shared" si="1"/>
        <v>II</v>
      </c>
      <c r="C35" s="23">
        <f t="shared" si="2"/>
        <v>55829.4329</v>
      </c>
      <c r="D35" s="21" t="str">
        <f t="shared" si="3"/>
        <v>vis</v>
      </c>
      <c r="E35" s="110">
        <f>VLOOKUP(C35,'Active 1'!C$21:E$969,3,FALSE)</f>
        <v>10217.535231247466</v>
      </c>
      <c r="F35" s="3" t="s">
        <v>167</v>
      </c>
      <c r="G35" s="21" t="str">
        <f t="shared" si="4"/>
        <v>55829.4329</v>
      </c>
      <c r="H35" s="23">
        <f t="shared" si="5"/>
        <v>39547.5</v>
      </c>
      <c r="I35" s="111" t="s">
        <v>354</v>
      </c>
      <c r="J35" s="112" t="s">
        <v>355</v>
      </c>
      <c r="K35" s="111">
        <v>39547.5</v>
      </c>
      <c r="L35" s="111" t="s">
        <v>356</v>
      </c>
      <c r="M35" s="112" t="s">
        <v>275</v>
      </c>
      <c r="N35" s="112" t="s">
        <v>320</v>
      </c>
      <c r="O35" s="113" t="s">
        <v>357</v>
      </c>
      <c r="P35" s="114" t="s">
        <v>353</v>
      </c>
    </row>
    <row r="36" spans="1:16" ht="12.75" customHeight="1" thickBot="1" x14ac:dyDescent="0.25">
      <c r="A36" s="23" t="str">
        <f t="shared" si="0"/>
        <v>OEJV 0160 </v>
      </c>
      <c r="B36" s="3" t="str">
        <f t="shared" si="1"/>
        <v>I</v>
      </c>
      <c r="C36" s="23">
        <f t="shared" si="2"/>
        <v>55831.5579</v>
      </c>
      <c r="D36" s="21" t="str">
        <f t="shared" si="3"/>
        <v>vis</v>
      </c>
      <c r="E36" s="110">
        <f>VLOOKUP(C36,'Active 1'!C$21:E$969,3,FALSE)</f>
        <v>10221.041204161182</v>
      </c>
      <c r="F36" s="3" t="s">
        <v>167</v>
      </c>
      <c r="G36" s="21" t="str">
        <f t="shared" si="4"/>
        <v>55831.5579</v>
      </c>
      <c r="H36" s="23">
        <f t="shared" si="5"/>
        <v>39551</v>
      </c>
      <c r="I36" s="111" t="s">
        <v>358</v>
      </c>
      <c r="J36" s="112" t="s">
        <v>359</v>
      </c>
      <c r="K36" s="111">
        <v>39551</v>
      </c>
      <c r="L36" s="111" t="s">
        <v>360</v>
      </c>
      <c r="M36" s="112" t="s">
        <v>275</v>
      </c>
      <c r="N36" s="112" t="s">
        <v>78</v>
      </c>
      <c r="O36" s="113" t="s">
        <v>361</v>
      </c>
      <c r="P36" s="114" t="s">
        <v>362</v>
      </c>
    </row>
    <row r="37" spans="1:16" ht="12.75" customHeight="1" thickBot="1" x14ac:dyDescent="0.25">
      <c r="A37" s="23" t="str">
        <f t="shared" si="0"/>
        <v>IBVS 6011 </v>
      </c>
      <c r="B37" s="3" t="str">
        <f t="shared" si="1"/>
        <v>I</v>
      </c>
      <c r="C37" s="23">
        <f t="shared" si="2"/>
        <v>55929.749100000001</v>
      </c>
      <c r="D37" s="21" t="str">
        <f t="shared" si="3"/>
        <v>vis</v>
      </c>
      <c r="E37" s="110">
        <f>VLOOKUP(C37,'Active 1'!C$21:E$969,3,FALSE)</f>
        <v>10383.043880662466</v>
      </c>
      <c r="F37" s="3" t="s">
        <v>167</v>
      </c>
      <c r="G37" s="21" t="str">
        <f t="shared" si="4"/>
        <v>55929.7491</v>
      </c>
      <c r="H37" s="23">
        <f t="shared" si="5"/>
        <v>39713</v>
      </c>
      <c r="I37" s="111" t="s">
        <v>363</v>
      </c>
      <c r="J37" s="112" t="s">
        <v>364</v>
      </c>
      <c r="K37" s="111">
        <v>39713</v>
      </c>
      <c r="L37" s="111" t="s">
        <v>365</v>
      </c>
      <c r="M37" s="112" t="s">
        <v>275</v>
      </c>
      <c r="N37" s="112" t="s">
        <v>167</v>
      </c>
      <c r="O37" s="113" t="s">
        <v>287</v>
      </c>
      <c r="P37" s="114" t="s">
        <v>366</v>
      </c>
    </row>
    <row r="38" spans="1:16" ht="12.75" customHeight="1" thickBot="1" x14ac:dyDescent="0.25">
      <c r="A38" s="23" t="str">
        <f t="shared" si="0"/>
        <v>IBVS 6075 </v>
      </c>
      <c r="B38" s="3" t="str">
        <f t="shared" si="1"/>
        <v>II</v>
      </c>
      <c r="C38" s="23">
        <f t="shared" si="2"/>
        <v>56008.238899999997</v>
      </c>
      <c r="D38" s="21" t="str">
        <f t="shared" si="3"/>
        <v>vis</v>
      </c>
      <c r="E38" s="110">
        <f>VLOOKUP(C38,'Active 1'!C$21:E$969,3,FALSE)</f>
        <v>10512.541816099139</v>
      </c>
      <c r="F38" s="3" t="s">
        <v>167</v>
      </c>
      <c r="G38" s="21" t="str">
        <f t="shared" si="4"/>
        <v>56008.2389</v>
      </c>
      <c r="H38" s="23">
        <f t="shared" si="5"/>
        <v>39842.5</v>
      </c>
      <c r="I38" s="111" t="s">
        <v>367</v>
      </c>
      <c r="J38" s="112" t="s">
        <v>368</v>
      </c>
      <c r="K38" s="111">
        <v>39842.5</v>
      </c>
      <c r="L38" s="111" t="s">
        <v>369</v>
      </c>
      <c r="M38" s="112" t="s">
        <v>275</v>
      </c>
      <c r="N38" s="112" t="s">
        <v>320</v>
      </c>
      <c r="O38" s="113" t="s">
        <v>370</v>
      </c>
      <c r="P38" s="114" t="s">
        <v>353</v>
      </c>
    </row>
    <row r="39" spans="1:16" ht="12.75" customHeight="1" thickBot="1" x14ac:dyDescent="0.25">
      <c r="A39" s="23" t="str">
        <f t="shared" si="0"/>
        <v>IBVS 6075 </v>
      </c>
      <c r="B39" s="3" t="str">
        <f t="shared" si="1"/>
        <v>I</v>
      </c>
      <c r="C39" s="23">
        <f t="shared" si="2"/>
        <v>56008.542000000001</v>
      </c>
      <c r="D39" s="21" t="str">
        <f t="shared" si="3"/>
        <v>vis</v>
      </c>
      <c r="E39" s="110">
        <f>VLOOKUP(C39,'Active 1'!C$21:E$969,3,FALSE)</f>
        <v>10513.041891576864</v>
      </c>
      <c r="F39" s="3" t="s">
        <v>167</v>
      </c>
      <c r="G39" s="21" t="str">
        <f t="shared" si="4"/>
        <v>56008.5420</v>
      </c>
      <c r="H39" s="23">
        <f t="shared" si="5"/>
        <v>39843</v>
      </c>
      <c r="I39" s="111" t="s">
        <v>371</v>
      </c>
      <c r="J39" s="112" t="s">
        <v>372</v>
      </c>
      <c r="K39" s="111">
        <v>39843</v>
      </c>
      <c r="L39" s="111" t="s">
        <v>373</v>
      </c>
      <c r="M39" s="112" t="s">
        <v>275</v>
      </c>
      <c r="N39" s="112" t="s">
        <v>320</v>
      </c>
      <c r="O39" s="113" t="s">
        <v>370</v>
      </c>
      <c r="P39" s="114" t="s">
        <v>353</v>
      </c>
    </row>
    <row r="40" spans="1:16" ht="12.75" customHeight="1" thickBot="1" x14ac:dyDescent="0.25">
      <c r="A40" s="23" t="str">
        <f t="shared" si="0"/>
        <v>BAVM 228 </v>
      </c>
      <c r="B40" s="3" t="str">
        <f t="shared" si="1"/>
        <v>II</v>
      </c>
      <c r="C40" s="23">
        <f t="shared" si="2"/>
        <v>56015.513099999996</v>
      </c>
      <c r="D40" s="21" t="str">
        <f t="shared" si="3"/>
        <v>vis</v>
      </c>
      <c r="E40" s="110">
        <f>VLOOKUP(C40,'Active 1'!C$21:E$969,3,FALSE)</f>
        <v>10524.54329759041</v>
      </c>
      <c r="F40" s="3" t="s">
        <v>167</v>
      </c>
      <c r="G40" s="21" t="str">
        <f t="shared" si="4"/>
        <v>56015.5131</v>
      </c>
      <c r="H40" s="23">
        <f t="shared" si="5"/>
        <v>39854.5</v>
      </c>
      <c r="I40" s="111" t="s">
        <v>374</v>
      </c>
      <c r="J40" s="112" t="s">
        <v>375</v>
      </c>
      <c r="K40" s="111">
        <v>39854.5</v>
      </c>
      <c r="L40" s="111" t="s">
        <v>376</v>
      </c>
      <c r="M40" s="112" t="s">
        <v>275</v>
      </c>
      <c r="N40" s="112">
        <v>0</v>
      </c>
      <c r="O40" s="113" t="s">
        <v>200</v>
      </c>
      <c r="P40" s="114" t="s">
        <v>377</v>
      </c>
    </row>
    <row r="41" spans="1:16" ht="12.75" customHeight="1" thickBot="1" x14ac:dyDescent="0.25">
      <c r="A41" s="23" t="str">
        <f t="shared" si="0"/>
        <v>IBVS 6128 </v>
      </c>
      <c r="B41" s="3" t="str">
        <f t="shared" si="1"/>
        <v>I</v>
      </c>
      <c r="C41" s="23">
        <f t="shared" si="2"/>
        <v>56156.434600000001</v>
      </c>
      <c r="D41" s="21" t="str">
        <f t="shared" si="3"/>
        <v>vis</v>
      </c>
      <c r="E41" s="110">
        <f>VLOOKUP(C41,'Active 1'!C$21:E$969,3,FALSE)</f>
        <v>10757.045397336376</v>
      </c>
      <c r="F41" s="3" t="s">
        <v>167</v>
      </c>
      <c r="G41" s="21" t="str">
        <f t="shared" si="4"/>
        <v>56156.4346</v>
      </c>
      <c r="H41" s="23">
        <f t="shared" si="5"/>
        <v>40087</v>
      </c>
      <c r="I41" s="111" t="s">
        <v>378</v>
      </c>
      <c r="J41" s="112" t="s">
        <v>379</v>
      </c>
      <c r="K41" s="111">
        <v>40087</v>
      </c>
      <c r="L41" s="111" t="s">
        <v>380</v>
      </c>
      <c r="M41" s="112" t="s">
        <v>275</v>
      </c>
      <c r="N41" s="112" t="s">
        <v>320</v>
      </c>
      <c r="O41" s="113" t="s">
        <v>381</v>
      </c>
      <c r="P41" s="114" t="s">
        <v>382</v>
      </c>
    </row>
    <row r="42" spans="1:16" ht="12.75" customHeight="1" thickBot="1" x14ac:dyDescent="0.25">
      <c r="A42" s="23" t="str">
        <f t="shared" si="0"/>
        <v>IBVS 6128 </v>
      </c>
      <c r="B42" s="3" t="str">
        <f t="shared" si="1"/>
        <v>I</v>
      </c>
      <c r="C42" s="23">
        <f t="shared" si="2"/>
        <v>56173.4064</v>
      </c>
      <c r="D42" s="21" t="str">
        <f t="shared" si="3"/>
        <v>vis</v>
      </c>
      <c r="E42" s="110">
        <f>VLOOKUP(C42,'Active 1'!C$21:E$969,3,FALSE)</f>
        <v>10785.046654323198</v>
      </c>
      <c r="F42" s="3" t="s">
        <v>167</v>
      </c>
      <c r="G42" s="21" t="str">
        <f t="shared" si="4"/>
        <v>56173.4064</v>
      </c>
      <c r="H42" s="23">
        <f t="shared" si="5"/>
        <v>40115</v>
      </c>
      <c r="I42" s="111" t="s">
        <v>383</v>
      </c>
      <c r="J42" s="112" t="s">
        <v>384</v>
      </c>
      <c r="K42" s="111">
        <v>40115</v>
      </c>
      <c r="L42" s="111" t="s">
        <v>385</v>
      </c>
      <c r="M42" s="112" t="s">
        <v>275</v>
      </c>
      <c r="N42" s="112" t="s">
        <v>320</v>
      </c>
      <c r="O42" s="113" t="s">
        <v>386</v>
      </c>
      <c r="P42" s="114" t="s">
        <v>382</v>
      </c>
    </row>
    <row r="43" spans="1:16" ht="12.75" customHeight="1" thickBot="1" x14ac:dyDescent="0.25">
      <c r="A43" s="23" t="str">
        <f t="shared" ref="A43:A62" si="6">P43</f>
        <v>IBVS 6128 </v>
      </c>
      <c r="B43" s="3" t="str">
        <f t="shared" ref="B43:B62" si="7">IF(H43=INT(H43),"I","II")</f>
        <v>II</v>
      </c>
      <c r="C43" s="23">
        <f t="shared" ref="C43:C62" si="8">1*G43</f>
        <v>56194.315499999997</v>
      </c>
      <c r="D43" s="21" t="str">
        <f t="shared" ref="D43:D62" si="9">VLOOKUP(F43,I$1:J$5,2,FALSE)</f>
        <v>vis</v>
      </c>
      <c r="E43" s="110">
        <f>VLOOKUP(C43,'Active 1'!C$21:E$969,3,FALSE)</f>
        <v>10819.543942911507</v>
      </c>
      <c r="F43" s="3" t="s">
        <v>167</v>
      </c>
      <c r="G43" s="21" t="str">
        <f t="shared" ref="G43:G62" si="10">MID(I43,3,LEN(I43)-3)</f>
        <v>56194.3155</v>
      </c>
      <c r="H43" s="23">
        <f t="shared" ref="H43:H62" si="11">1*K43</f>
        <v>40149.5</v>
      </c>
      <c r="I43" s="111" t="s">
        <v>387</v>
      </c>
      <c r="J43" s="112" t="s">
        <v>388</v>
      </c>
      <c r="K43" s="111">
        <v>40149.5</v>
      </c>
      <c r="L43" s="111" t="s">
        <v>389</v>
      </c>
      <c r="M43" s="112" t="s">
        <v>275</v>
      </c>
      <c r="N43" s="112" t="s">
        <v>320</v>
      </c>
      <c r="O43" s="113" t="s">
        <v>386</v>
      </c>
      <c r="P43" s="114" t="s">
        <v>382</v>
      </c>
    </row>
    <row r="44" spans="1:16" ht="12.75" customHeight="1" thickBot="1" x14ac:dyDescent="0.25">
      <c r="A44" s="23" t="str">
        <f t="shared" si="6"/>
        <v> AJ 62.375 </v>
      </c>
      <c r="B44" s="3" t="str">
        <f t="shared" si="7"/>
        <v>I</v>
      </c>
      <c r="C44" s="23">
        <f t="shared" si="8"/>
        <v>31860.548999999999</v>
      </c>
      <c r="D44" s="21" t="str">
        <f t="shared" si="9"/>
        <v>vis</v>
      </c>
      <c r="E44" s="110">
        <f>VLOOKUP(C44,'Active 1'!C$21:E$969,3,FALSE)</f>
        <v>-29327.997815995928</v>
      </c>
      <c r="F44" s="3" t="s">
        <v>167</v>
      </c>
      <c r="G44" s="21" t="str">
        <f t="shared" si="10"/>
        <v>31860.549</v>
      </c>
      <c r="H44" s="23">
        <f t="shared" si="11"/>
        <v>0</v>
      </c>
      <c r="I44" s="111" t="s">
        <v>170</v>
      </c>
      <c r="J44" s="112" t="s">
        <v>171</v>
      </c>
      <c r="K44" s="111">
        <v>0</v>
      </c>
      <c r="L44" s="111" t="s">
        <v>172</v>
      </c>
      <c r="M44" s="112" t="s">
        <v>169</v>
      </c>
      <c r="N44" s="112"/>
      <c r="O44" s="113" t="s">
        <v>173</v>
      </c>
      <c r="P44" s="113" t="s">
        <v>174</v>
      </c>
    </row>
    <row r="45" spans="1:16" ht="12.75" customHeight="1" thickBot="1" x14ac:dyDescent="0.25">
      <c r="A45" s="23" t="str">
        <f t="shared" si="6"/>
        <v> AJ 62.375 </v>
      </c>
      <c r="B45" s="3" t="str">
        <f t="shared" si="7"/>
        <v>I</v>
      </c>
      <c r="C45" s="23">
        <f t="shared" si="8"/>
        <v>32172.672999999999</v>
      </c>
      <c r="D45" s="21" t="str">
        <f t="shared" si="9"/>
        <v>vis</v>
      </c>
      <c r="E45" s="110">
        <f>VLOOKUP(C45,'Active 1'!C$21:E$969,3,FALSE)</f>
        <v>-28813.033914950964</v>
      </c>
      <c r="F45" s="3" t="s">
        <v>167</v>
      </c>
      <c r="G45" s="21" t="str">
        <f t="shared" si="10"/>
        <v>32172.673</v>
      </c>
      <c r="H45" s="23">
        <f t="shared" si="11"/>
        <v>515</v>
      </c>
      <c r="I45" s="111" t="s">
        <v>175</v>
      </c>
      <c r="J45" s="112" t="s">
        <v>176</v>
      </c>
      <c r="K45" s="111">
        <v>515</v>
      </c>
      <c r="L45" s="111" t="s">
        <v>177</v>
      </c>
      <c r="M45" s="112" t="s">
        <v>169</v>
      </c>
      <c r="N45" s="112"/>
      <c r="O45" s="113" t="s">
        <v>173</v>
      </c>
      <c r="P45" s="113" t="s">
        <v>174</v>
      </c>
    </row>
    <row r="46" spans="1:16" ht="12.75" customHeight="1" thickBot="1" x14ac:dyDescent="0.25">
      <c r="A46" s="23" t="str">
        <f t="shared" si="6"/>
        <v> AJ 62.375 </v>
      </c>
      <c r="B46" s="3" t="str">
        <f t="shared" si="7"/>
        <v>I</v>
      </c>
      <c r="C46" s="23">
        <f t="shared" si="8"/>
        <v>32479.933000000001</v>
      </c>
      <c r="D46" s="21" t="str">
        <f t="shared" si="9"/>
        <v>vis</v>
      </c>
      <c r="E46" s="110">
        <f>VLOOKUP(C46,'Active 1'!C$21:E$969,3,FALSE)</f>
        <v>-28306.094979671794</v>
      </c>
      <c r="F46" s="3" t="s">
        <v>167</v>
      </c>
      <c r="G46" s="21" t="str">
        <f t="shared" si="10"/>
        <v>32479.933</v>
      </c>
      <c r="H46" s="23">
        <f t="shared" si="11"/>
        <v>1022</v>
      </c>
      <c r="I46" s="111" t="s">
        <v>178</v>
      </c>
      <c r="J46" s="112" t="s">
        <v>179</v>
      </c>
      <c r="K46" s="111">
        <v>1022</v>
      </c>
      <c r="L46" s="111" t="s">
        <v>180</v>
      </c>
      <c r="M46" s="112" t="s">
        <v>169</v>
      </c>
      <c r="N46" s="112"/>
      <c r="O46" s="113" t="s">
        <v>173</v>
      </c>
      <c r="P46" s="113" t="s">
        <v>174</v>
      </c>
    </row>
    <row r="47" spans="1:16" ht="12.75" customHeight="1" thickBot="1" x14ac:dyDescent="0.25">
      <c r="A47" s="23" t="str">
        <f t="shared" si="6"/>
        <v> AJ 62.375 </v>
      </c>
      <c r="B47" s="3" t="str">
        <f t="shared" si="7"/>
        <v>I</v>
      </c>
      <c r="C47" s="23">
        <f t="shared" si="8"/>
        <v>32826.631999999998</v>
      </c>
      <c r="D47" s="21" t="str">
        <f t="shared" si="9"/>
        <v>vis</v>
      </c>
      <c r="E47" s="110">
        <f>VLOOKUP(C47,'Active 1'!C$21:E$969,3,FALSE)</f>
        <v>-27734.086836983675</v>
      </c>
      <c r="F47" s="3" t="s">
        <v>167</v>
      </c>
      <c r="G47" s="21" t="str">
        <f t="shared" si="10"/>
        <v>32826.632</v>
      </c>
      <c r="H47" s="23">
        <f t="shared" si="11"/>
        <v>1594</v>
      </c>
      <c r="I47" s="111" t="s">
        <v>181</v>
      </c>
      <c r="J47" s="112" t="s">
        <v>182</v>
      </c>
      <c r="K47" s="111">
        <v>1594</v>
      </c>
      <c r="L47" s="111" t="s">
        <v>183</v>
      </c>
      <c r="M47" s="112" t="s">
        <v>169</v>
      </c>
      <c r="N47" s="112"/>
      <c r="O47" s="113" t="s">
        <v>173</v>
      </c>
      <c r="P47" s="113" t="s">
        <v>174</v>
      </c>
    </row>
    <row r="48" spans="1:16" ht="12.75" customHeight="1" thickBot="1" x14ac:dyDescent="0.25">
      <c r="A48" s="23" t="str">
        <f t="shared" si="6"/>
        <v> AJ 62.375 </v>
      </c>
      <c r="B48" s="3" t="str">
        <f t="shared" si="7"/>
        <v>I</v>
      </c>
      <c r="C48" s="23">
        <f t="shared" si="8"/>
        <v>33236.938000000002</v>
      </c>
      <c r="D48" s="21" t="str">
        <f t="shared" si="9"/>
        <v>vis</v>
      </c>
      <c r="E48" s="110">
        <f>VLOOKUP(C48,'Active 1'!C$21:E$969,3,FALSE)</f>
        <v>-27057.135438237805</v>
      </c>
      <c r="F48" s="3" t="s">
        <v>167</v>
      </c>
      <c r="G48" s="21" t="str">
        <f t="shared" si="10"/>
        <v>33236.938</v>
      </c>
      <c r="H48" s="23">
        <f t="shared" si="11"/>
        <v>2271</v>
      </c>
      <c r="I48" s="111" t="s">
        <v>184</v>
      </c>
      <c r="J48" s="112" t="s">
        <v>185</v>
      </c>
      <c r="K48" s="111">
        <v>2271</v>
      </c>
      <c r="L48" s="111" t="s">
        <v>186</v>
      </c>
      <c r="M48" s="112" t="s">
        <v>169</v>
      </c>
      <c r="N48" s="112"/>
      <c r="O48" s="113" t="s">
        <v>173</v>
      </c>
      <c r="P48" s="113" t="s">
        <v>174</v>
      </c>
    </row>
    <row r="49" spans="1:16" ht="12.75" customHeight="1" thickBot="1" x14ac:dyDescent="0.25">
      <c r="A49" s="23" t="str">
        <f t="shared" si="6"/>
        <v> AJ 62.375 </v>
      </c>
      <c r="B49" s="3" t="str">
        <f t="shared" si="7"/>
        <v>I</v>
      </c>
      <c r="C49" s="23">
        <f t="shared" si="8"/>
        <v>33569.660000000003</v>
      </c>
      <c r="D49" s="21" t="str">
        <f t="shared" si="9"/>
        <v>vis</v>
      </c>
      <c r="E49" s="110">
        <f>VLOOKUP(C49,'Active 1'!C$21:E$969,3,FALSE)</f>
        <v>-26508.187523039091</v>
      </c>
      <c r="F49" s="3" t="s">
        <v>167</v>
      </c>
      <c r="G49" s="21" t="str">
        <f t="shared" si="10"/>
        <v>33569.660</v>
      </c>
      <c r="H49" s="23">
        <f t="shared" si="11"/>
        <v>2820</v>
      </c>
      <c r="I49" s="111" t="s">
        <v>187</v>
      </c>
      <c r="J49" s="112" t="s">
        <v>188</v>
      </c>
      <c r="K49" s="111">
        <v>2820</v>
      </c>
      <c r="L49" s="111" t="s">
        <v>189</v>
      </c>
      <c r="M49" s="112" t="s">
        <v>169</v>
      </c>
      <c r="N49" s="112"/>
      <c r="O49" s="113" t="s">
        <v>173</v>
      </c>
      <c r="P49" s="113" t="s">
        <v>174</v>
      </c>
    </row>
    <row r="50" spans="1:16" ht="12.75" customHeight="1" thickBot="1" x14ac:dyDescent="0.25">
      <c r="A50" s="23" t="str">
        <f t="shared" si="6"/>
        <v> AJ 62.375 </v>
      </c>
      <c r="B50" s="3" t="str">
        <f t="shared" si="7"/>
        <v>I</v>
      </c>
      <c r="C50" s="23">
        <f t="shared" si="8"/>
        <v>33919.983999999997</v>
      </c>
      <c r="D50" s="21" t="str">
        <f t="shared" si="9"/>
        <v>vis</v>
      </c>
      <c r="E50" s="110">
        <f>VLOOKUP(C50,'Active 1'!C$21:E$969,3,FALSE)</f>
        <v>-25930.198603027584</v>
      </c>
      <c r="F50" s="3" t="s">
        <v>167</v>
      </c>
      <c r="G50" s="21" t="str">
        <f t="shared" si="10"/>
        <v>33919.984</v>
      </c>
      <c r="H50" s="23">
        <f t="shared" si="11"/>
        <v>3398</v>
      </c>
      <c r="I50" s="111" t="s">
        <v>190</v>
      </c>
      <c r="J50" s="112" t="s">
        <v>191</v>
      </c>
      <c r="K50" s="111">
        <v>3398</v>
      </c>
      <c r="L50" s="111" t="s">
        <v>192</v>
      </c>
      <c r="M50" s="112" t="s">
        <v>169</v>
      </c>
      <c r="N50" s="112"/>
      <c r="O50" s="113" t="s">
        <v>173</v>
      </c>
      <c r="P50" s="113" t="s">
        <v>174</v>
      </c>
    </row>
    <row r="51" spans="1:16" ht="12.75" customHeight="1" thickBot="1" x14ac:dyDescent="0.25">
      <c r="A51" s="23" t="str">
        <f t="shared" si="6"/>
        <v> AJ 62.375 </v>
      </c>
      <c r="B51" s="3" t="str">
        <f t="shared" si="7"/>
        <v>I</v>
      </c>
      <c r="C51" s="23">
        <f t="shared" si="8"/>
        <v>34360.593000000001</v>
      </c>
      <c r="D51" s="21" t="str">
        <f t="shared" si="9"/>
        <v>vis</v>
      </c>
      <c r="E51" s="110">
        <f>VLOOKUP(C51,'Active 1'!C$21:E$969,3,FALSE)</f>
        <v>-25203.251205597324</v>
      </c>
      <c r="F51" s="3" t="s">
        <v>167</v>
      </c>
      <c r="G51" s="21" t="str">
        <f t="shared" si="10"/>
        <v>34360.593</v>
      </c>
      <c r="H51" s="23">
        <f t="shared" si="11"/>
        <v>4125</v>
      </c>
      <c r="I51" s="111" t="s">
        <v>193</v>
      </c>
      <c r="J51" s="112" t="s">
        <v>194</v>
      </c>
      <c r="K51" s="111">
        <v>4125</v>
      </c>
      <c r="L51" s="111" t="s">
        <v>177</v>
      </c>
      <c r="M51" s="112" t="s">
        <v>169</v>
      </c>
      <c r="N51" s="112"/>
      <c r="O51" s="113" t="s">
        <v>173</v>
      </c>
      <c r="P51" s="113" t="s">
        <v>174</v>
      </c>
    </row>
    <row r="52" spans="1:16" ht="12.75" customHeight="1" thickBot="1" x14ac:dyDescent="0.25">
      <c r="A52" s="23" t="str">
        <f t="shared" si="6"/>
        <v>BAVM 68 </v>
      </c>
      <c r="B52" s="3" t="str">
        <f t="shared" si="7"/>
        <v>I</v>
      </c>
      <c r="C52" s="23">
        <f t="shared" si="8"/>
        <v>49221.6152</v>
      </c>
      <c r="D52" s="21" t="str">
        <f t="shared" si="9"/>
        <v>vis</v>
      </c>
      <c r="E52" s="110">
        <f>VLOOKUP(C52,'Active 1'!C$21:E$969,3,FALSE)</f>
        <v>-684.50235697372807</v>
      </c>
      <c r="F52" s="3" t="s">
        <v>167</v>
      </c>
      <c r="G52" s="21" t="str">
        <f t="shared" si="10"/>
        <v>49221.6152</v>
      </c>
      <c r="H52" s="23">
        <f t="shared" si="11"/>
        <v>28645</v>
      </c>
      <c r="I52" s="111" t="s">
        <v>195</v>
      </c>
      <c r="J52" s="112" t="s">
        <v>196</v>
      </c>
      <c r="K52" s="111">
        <v>28645</v>
      </c>
      <c r="L52" s="111" t="s">
        <v>197</v>
      </c>
      <c r="M52" s="112" t="s">
        <v>198</v>
      </c>
      <c r="N52" s="112" t="s">
        <v>199</v>
      </c>
      <c r="O52" s="113" t="s">
        <v>200</v>
      </c>
      <c r="P52" s="114" t="s">
        <v>201</v>
      </c>
    </row>
    <row r="53" spans="1:16" ht="12.75" customHeight="1" thickBot="1" x14ac:dyDescent="0.25">
      <c r="A53" s="23" t="str">
        <f t="shared" si="6"/>
        <v>BAVM 68 </v>
      </c>
      <c r="B53" s="3" t="str">
        <f t="shared" si="7"/>
        <v>I</v>
      </c>
      <c r="C53" s="23">
        <f t="shared" si="8"/>
        <v>49226.464200000002</v>
      </c>
      <c r="D53" s="21" t="str">
        <f t="shared" si="9"/>
        <v>vis</v>
      </c>
      <c r="E53" s="110">
        <f>VLOOKUP(C53,'Active 1'!C$21:E$969,3,FALSE)</f>
        <v>-676.50213925202752</v>
      </c>
      <c r="F53" s="3" t="s">
        <v>167</v>
      </c>
      <c r="G53" s="21" t="str">
        <f t="shared" si="10"/>
        <v>49226.4642</v>
      </c>
      <c r="H53" s="23">
        <f t="shared" si="11"/>
        <v>28653</v>
      </c>
      <c r="I53" s="111" t="s">
        <v>202</v>
      </c>
      <c r="J53" s="112" t="s">
        <v>203</v>
      </c>
      <c r="K53" s="111">
        <v>28653</v>
      </c>
      <c r="L53" s="111" t="s">
        <v>204</v>
      </c>
      <c r="M53" s="112" t="s">
        <v>198</v>
      </c>
      <c r="N53" s="112" t="s">
        <v>199</v>
      </c>
      <c r="O53" s="113" t="s">
        <v>200</v>
      </c>
      <c r="P53" s="114" t="s">
        <v>201</v>
      </c>
    </row>
    <row r="54" spans="1:16" ht="12.75" customHeight="1" thickBot="1" x14ac:dyDescent="0.25">
      <c r="A54" s="23" t="str">
        <f t="shared" si="6"/>
        <v>BAVM 68 </v>
      </c>
      <c r="B54" s="3" t="str">
        <f t="shared" si="7"/>
        <v>I</v>
      </c>
      <c r="C54" s="23">
        <f t="shared" si="8"/>
        <v>49398.597800000003</v>
      </c>
      <c r="D54" s="21" t="str">
        <f t="shared" si="9"/>
        <v>vis</v>
      </c>
      <c r="E54" s="110">
        <f>VLOOKUP(C54,'Active 1'!C$21:E$969,3,FALSE)</f>
        <v>-392.50414436245256</v>
      </c>
      <c r="F54" s="3" t="s">
        <v>167</v>
      </c>
      <c r="G54" s="21" t="str">
        <f t="shared" si="10"/>
        <v>49398.5978</v>
      </c>
      <c r="H54" s="23">
        <f t="shared" si="11"/>
        <v>28937</v>
      </c>
      <c r="I54" s="111" t="s">
        <v>205</v>
      </c>
      <c r="J54" s="112" t="s">
        <v>206</v>
      </c>
      <c r="K54" s="111">
        <v>28937</v>
      </c>
      <c r="L54" s="111" t="s">
        <v>207</v>
      </c>
      <c r="M54" s="112" t="s">
        <v>198</v>
      </c>
      <c r="N54" s="112" t="s">
        <v>199</v>
      </c>
      <c r="O54" s="113" t="s">
        <v>200</v>
      </c>
      <c r="P54" s="114" t="s">
        <v>201</v>
      </c>
    </row>
    <row r="55" spans="1:16" ht="12.75" customHeight="1" thickBot="1" x14ac:dyDescent="0.25">
      <c r="A55" s="23" t="str">
        <f t="shared" si="6"/>
        <v>BAVM 68 </v>
      </c>
      <c r="B55" s="3" t="str">
        <f t="shared" si="7"/>
        <v>I</v>
      </c>
      <c r="C55" s="23">
        <f t="shared" si="8"/>
        <v>49450.4234</v>
      </c>
      <c r="D55" s="21" t="str">
        <f t="shared" si="9"/>
        <v>vis</v>
      </c>
      <c r="E55" s="110">
        <f>VLOOKUP(C55,'Active 1'!C$21:E$969,3,FALSE)</f>
        <v>-306.99866208619699</v>
      </c>
      <c r="F55" s="3" t="s">
        <v>167</v>
      </c>
      <c r="G55" s="21" t="str">
        <f t="shared" si="10"/>
        <v>49450.4234</v>
      </c>
      <c r="H55" s="23">
        <f t="shared" si="11"/>
        <v>29023</v>
      </c>
      <c r="I55" s="111" t="s">
        <v>208</v>
      </c>
      <c r="J55" s="112" t="s">
        <v>209</v>
      </c>
      <c r="K55" s="111">
        <v>29023</v>
      </c>
      <c r="L55" s="111" t="s">
        <v>210</v>
      </c>
      <c r="M55" s="112" t="s">
        <v>198</v>
      </c>
      <c r="N55" s="112" t="s">
        <v>199</v>
      </c>
      <c r="O55" s="113" t="s">
        <v>200</v>
      </c>
      <c r="P55" s="114" t="s">
        <v>201</v>
      </c>
    </row>
    <row r="56" spans="1:16" ht="12.75" customHeight="1" thickBot="1" x14ac:dyDescent="0.25">
      <c r="A56" s="23" t="str">
        <f t="shared" si="6"/>
        <v>BAVM 68 </v>
      </c>
      <c r="B56" s="3" t="str">
        <f t="shared" si="7"/>
        <v>I</v>
      </c>
      <c r="C56" s="23">
        <f t="shared" si="8"/>
        <v>49465.5769</v>
      </c>
      <c r="D56" s="21" t="str">
        <f t="shared" si="9"/>
        <v>vis</v>
      </c>
      <c r="E56" s="110">
        <f>VLOOKUP(C56,'Active 1'!C$21:E$969,3,FALSE)</f>
        <v>-281.99736300479015</v>
      </c>
      <c r="F56" s="3" t="s">
        <v>167</v>
      </c>
      <c r="G56" s="21" t="str">
        <f t="shared" si="10"/>
        <v>49465.5769</v>
      </c>
      <c r="H56" s="23">
        <f t="shared" si="11"/>
        <v>29048</v>
      </c>
      <c r="I56" s="111" t="s">
        <v>211</v>
      </c>
      <c r="J56" s="112" t="s">
        <v>212</v>
      </c>
      <c r="K56" s="111">
        <v>29048</v>
      </c>
      <c r="L56" s="111" t="s">
        <v>213</v>
      </c>
      <c r="M56" s="112" t="s">
        <v>198</v>
      </c>
      <c r="N56" s="112" t="s">
        <v>199</v>
      </c>
      <c r="O56" s="113" t="s">
        <v>200</v>
      </c>
      <c r="P56" s="114" t="s">
        <v>201</v>
      </c>
    </row>
    <row r="57" spans="1:16" ht="12.75" customHeight="1" thickBot="1" x14ac:dyDescent="0.25">
      <c r="A57" s="23" t="str">
        <f t="shared" si="6"/>
        <v>IBVS 5040 </v>
      </c>
      <c r="B57" s="3" t="str">
        <f t="shared" si="7"/>
        <v>I</v>
      </c>
      <c r="C57" s="23">
        <f t="shared" si="8"/>
        <v>51885.762499999997</v>
      </c>
      <c r="D57" s="21" t="str">
        <f t="shared" si="9"/>
        <v>vis</v>
      </c>
      <c r="E57" s="110" t="e">
        <f>VLOOKUP(C57,'Active 1'!C$21:E$969,3,FALSE)</f>
        <v>#N/A</v>
      </c>
      <c r="F57" s="3" t="s">
        <v>167</v>
      </c>
      <c r="G57" s="21" t="str">
        <f t="shared" si="10"/>
        <v>51885.7625</v>
      </c>
      <c r="H57" s="23">
        <f t="shared" si="11"/>
        <v>33041</v>
      </c>
      <c r="I57" s="111" t="s">
        <v>237</v>
      </c>
      <c r="J57" s="112" t="s">
        <v>238</v>
      </c>
      <c r="K57" s="111">
        <v>33041</v>
      </c>
      <c r="L57" s="111" t="s">
        <v>239</v>
      </c>
      <c r="M57" s="112" t="s">
        <v>198</v>
      </c>
      <c r="N57" s="112" t="s">
        <v>240</v>
      </c>
      <c r="O57" s="113" t="s">
        <v>241</v>
      </c>
      <c r="P57" s="114" t="s">
        <v>242</v>
      </c>
    </row>
    <row r="58" spans="1:16" ht="12.75" customHeight="1" thickBot="1" x14ac:dyDescent="0.25">
      <c r="A58" s="23" t="str">
        <f t="shared" si="6"/>
        <v>IBVS 5371 </v>
      </c>
      <c r="B58" s="3" t="str">
        <f t="shared" si="7"/>
        <v>II</v>
      </c>
      <c r="C58" s="23">
        <f t="shared" si="8"/>
        <v>52535.811999999998</v>
      </c>
      <c r="D58" s="21" t="str">
        <f t="shared" si="9"/>
        <v>vis</v>
      </c>
      <c r="E58" s="110" t="e">
        <f>VLOOKUP(C58,'Active 1'!C$21:E$969,3,FALSE)</f>
        <v>#N/A</v>
      </c>
      <c r="F58" s="3" t="s">
        <v>167</v>
      </c>
      <c r="G58" s="21" t="str">
        <f t="shared" si="10"/>
        <v>52535.812</v>
      </c>
      <c r="H58" s="23">
        <f t="shared" si="11"/>
        <v>34113.5</v>
      </c>
      <c r="I58" s="111" t="s">
        <v>253</v>
      </c>
      <c r="J58" s="112" t="s">
        <v>254</v>
      </c>
      <c r="K58" s="111">
        <v>34113.5</v>
      </c>
      <c r="L58" s="111" t="s">
        <v>255</v>
      </c>
      <c r="M58" s="112" t="s">
        <v>198</v>
      </c>
      <c r="N58" s="112" t="s">
        <v>240</v>
      </c>
      <c r="O58" s="113" t="s">
        <v>256</v>
      </c>
      <c r="P58" s="114" t="s">
        <v>257</v>
      </c>
    </row>
    <row r="59" spans="1:16" ht="12.75" customHeight="1" thickBot="1" x14ac:dyDescent="0.25">
      <c r="A59" s="23" t="str">
        <f t="shared" si="6"/>
        <v>BAVM 193 </v>
      </c>
      <c r="B59" s="3" t="str">
        <f t="shared" si="7"/>
        <v>II</v>
      </c>
      <c r="C59" s="23">
        <f t="shared" si="8"/>
        <v>54375.362800000003</v>
      </c>
      <c r="D59" s="21" t="str">
        <f t="shared" si="9"/>
        <v>vis</v>
      </c>
      <c r="E59" s="110">
        <f>VLOOKUP(C59,'Active 1'!C$21:E$969,3,FALSE)</f>
        <v>7818.5091676034099</v>
      </c>
      <c r="F59" s="3" t="s">
        <v>167</v>
      </c>
      <c r="G59" s="21" t="str">
        <f t="shared" si="10"/>
        <v>54375.3628</v>
      </c>
      <c r="H59" s="23">
        <f t="shared" si="11"/>
        <v>37148.5</v>
      </c>
      <c r="I59" s="111" t="s">
        <v>278</v>
      </c>
      <c r="J59" s="112" t="s">
        <v>279</v>
      </c>
      <c r="K59" s="111" t="s">
        <v>280</v>
      </c>
      <c r="L59" s="111" t="s">
        <v>281</v>
      </c>
      <c r="M59" s="112" t="s">
        <v>275</v>
      </c>
      <c r="N59" s="112" t="s">
        <v>261</v>
      </c>
      <c r="O59" s="113" t="s">
        <v>200</v>
      </c>
      <c r="P59" s="114" t="s">
        <v>282</v>
      </c>
    </row>
    <row r="60" spans="1:16" ht="12.75" customHeight="1" thickBot="1" x14ac:dyDescent="0.25">
      <c r="A60" s="23" t="str">
        <f t="shared" si="6"/>
        <v>OEJV 0107 </v>
      </c>
      <c r="B60" s="3" t="str">
        <f t="shared" si="7"/>
        <v>II</v>
      </c>
      <c r="C60" s="23">
        <f t="shared" si="8"/>
        <v>54935.412300000004</v>
      </c>
      <c r="D60" s="21" t="str">
        <f t="shared" si="9"/>
        <v>vis</v>
      </c>
      <c r="E60" s="110" t="e">
        <f>VLOOKUP(C60,'Active 1'!C$21:E$969,3,FALSE)</f>
        <v>#N/A</v>
      </c>
      <c r="F60" s="3" t="s">
        <v>167</v>
      </c>
      <c r="G60" s="21" t="str">
        <f t="shared" si="10"/>
        <v>54935.4123</v>
      </c>
      <c r="H60" s="23">
        <f t="shared" si="11"/>
        <v>38072.5</v>
      </c>
      <c r="I60" s="111" t="s">
        <v>304</v>
      </c>
      <c r="J60" s="112" t="s">
        <v>305</v>
      </c>
      <c r="K60" s="111" t="s">
        <v>306</v>
      </c>
      <c r="L60" s="111" t="s">
        <v>307</v>
      </c>
      <c r="M60" s="112" t="s">
        <v>275</v>
      </c>
      <c r="N60" s="112" t="s">
        <v>110</v>
      </c>
      <c r="O60" s="113" t="s">
        <v>308</v>
      </c>
      <c r="P60" s="114" t="s">
        <v>309</v>
      </c>
    </row>
    <row r="61" spans="1:16" ht="12.75" customHeight="1" thickBot="1" x14ac:dyDescent="0.25">
      <c r="A61" s="23" t="str">
        <f t="shared" si="6"/>
        <v>OEJV 0137 </v>
      </c>
      <c r="B61" s="3" t="str">
        <f t="shared" si="7"/>
        <v>I</v>
      </c>
      <c r="C61" s="23">
        <f t="shared" si="8"/>
        <v>55173.313699999999</v>
      </c>
      <c r="D61" s="21" t="str">
        <f t="shared" si="9"/>
        <v>vis</v>
      </c>
      <c r="E61" s="110" t="e">
        <f>VLOOKUP(C61,'Active 1'!C$21:E$969,3,FALSE)</f>
        <v>#N/A</v>
      </c>
      <c r="F61" s="3" t="s">
        <v>167</v>
      </c>
      <c r="G61" s="21" t="str">
        <f t="shared" si="10"/>
        <v>55173.3137</v>
      </c>
      <c r="H61" s="23">
        <f t="shared" si="11"/>
        <v>38465</v>
      </c>
      <c r="I61" s="111" t="s">
        <v>310</v>
      </c>
      <c r="J61" s="112" t="s">
        <v>311</v>
      </c>
      <c r="K61" s="111" t="s">
        <v>312</v>
      </c>
      <c r="L61" s="111" t="s">
        <v>313</v>
      </c>
      <c r="M61" s="112" t="s">
        <v>275</v>
      </c>
      <c r="N61" s="112" t="s">
        <v>48</v>
      </c>
      <c r="O61" s="113" t="s">
        <v>314</v>
      </c>
      <c r="P61" s="114" t="s">
        <v>315</v>
      </c>
    </row>
    <row r="62" spans="1:16" ht="12.75" customHeight="1" thickBot="1" x14ac:dyDescent="0.25">
      <c r="A62" s="23" t="str">
        <f t="shared" si="6"/>
        <v>BAVM 225 </v>
      </c>
      <c r="B62" s="3" t="str">
        <f t="shared" si="7"/>
        <v>I</v>
      </c>
      <c r="C62" s="23">
        <f t="shared" si="8"/>
        <v>55796.400900000001</v>
      </c>
      <c r="D62" s="21" t="str">
        <f t="shared" si="9"/>
        <v>vis</v>
      </c>
      <c r="E62" s="110">
        <f>VLOOKUP(C62,'Active 1'!C$21:E$969,3,FALSE)</f>
        <v>10163.036738407067</v>
      </c>
      <c r="F62" s="3" t="s">
        <v>167</v>
      </c>
      <c r="G62" s="21" t="str">
        <f t="shared" si="10"/>
        <v>55796.4009</v>
      </c>
      <c r="H62" s="23">
        <f t="shared" si="11"/>
        <v>39493</v>
      </c>
      <c r="I62" s="111" t="s">
        <v>340</v>
      </c>
      <c r="J62" s="112" t="s">
        <v>341</v>
      </c>
      <c r="K62" s="111">
        <v>39493</v>
      </c>
      <c r="L62" s="111" t="s">
        <v>342</v>
      </c>
      <c r="M62" s="112" t="s">
        <v>275</v>
      </c>
      <c r="N62" s="112" t="s">
        <v>199</v>
      </c>
      <c r="O62" s="113" t="s">
        <v>343</v>
      </c>
      <c r="P62" s="114" t="s">
        <v>344</v>
      </c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</sheetData>
  <phoneticPr fontId="8" type="noConversion"/>
  <hyperlinks>
    <hyperlink ref="P52" r:id="rId1" display="http://www.bav-astro.de/sfs/BAVM_link.php?BAVMnr=68"/>
    <hyperlink ref="P53" r:id="rId2" display="http://www.bav-astro.de/sfs/BAVM_link.php?BAVMnr=68"/>
    <hyperlink ref="P54" r:id="rId3" display="http://www.bav-astro.de/sfs/BAVM_link.php?BAVMnr=68"/>
    <hyperlink ref="P55" r:id="rId4" display="http://www.bav-astro.de/sfs/BAVM_link.php?BAVMnr=68"/>
    <hyperlink ref="P56" r:id="rId5" display="http://www.bav-astro.de/sfs/BAVM_link.php?BAVMnr=68"/>
    <hyperlink ref="P11" r:id="rId6" display="http://www.bav-astro.de/sfs/BAVM_link.php?BAVMnr=80"/>
    <hyperlink ref="P12" r:id="rId7" display="http://www.bav-astro.de/sfs/BAVM_link.php?BAVMnr=90"/>
    <hyperlink ref="P13" r:id="rId8" display="http://www.bav-astro.de/sfs/BAVM_link.php?BAVMnr=90"/>
    <hyperlink ref="P14" r:id="rId9" display="http://www.bav-astro.de/sfs/BAVM_link.php?BAVMnr=90"/>
    <hyperlink ref="P15" r:id="rId10" display="http://www.bav-astro.de/sfs/BAVM_link.php?BAVMnr=128"/>
    <hyperlink ref="P16" r:id="rId11" display="http://www.bav-astro.de/sfs/BAVM_link.php?BAVMnr=132"/>
    <hyperlink ref="P57" r:id="rId12" display="http://www.konkoly.hu/cgi-bin/IBVS?5040"/>
    <hyperlink ref="P17" r:id="rId13" display="http://www.bav-astro.de/sfs/BAVM_link.php?BAVMnr=152"/>
    <hyperlink ref="P18" r:id="rId14" display="http://www.bav-astro.de/sfs/BAVM_link.php?BAVMnr=152"/>
    <hyperlink ref="P19" r:id="rId15" display="http://www.bav-astro.de/sfs/BAVM_link.php?BAVMnr=152"/>
    <hyperlink ref="P58" r:id="rId16" display="http://www.konkoly.hu/cgi-bin/IBVS?5371"/>
    <hyperlink ref="P20" r:id="rId17" display="http://www.bav-astro.de/sfs/BAVM_link.php?BAVMnr=173"/>
    <hyperlink ref="P21" r:id="rId18" display="http://www.bav-astro.de/sfs/BAVM_link.php?BAVMnr=173"/>
    <hyperlink ref="P22" r:id="rId19" display="http://www.bav-astro.de/sfs/BAVM_link.php?BAVMnr=173"/>
    <hyperlink ref="P23" r:id="rId20" display="http://www.bav-astro.de/sfs/BAVM_link.php?BAVMnr=201"/>
    <hyperlink ref="P59" r:id="rId21" display="http://www.bav-astro.de/sfs/BAVM_link.php?BAVMnr=193"/>
    <hyperlink ref="P24" r:id="rId22" display="http://www.konkoly.hu/cgi-bin/IBVS?5894"/>
    <hyperlink ref="P25" r:id="rId23" display="http://www.bav-astro.de/sfs/BAVM_link.php?BAVMnr=214"/>
    <hyperlink ref="P26" r:id="rId24" display="http://www.bav-astro.de/sfs/BAVM_link.php?BAVMnr=209"/>
    <hyperlink ref="P27" r:id="rId25" display="http://www.bav-astro.de/sfs/BAVM_link.php?BAVMnr=209"/>
    <hyperlink ref="P60" r:id="rId26" display="http://var.astro.cz/oejv/issues/oejv0107.pdf"/>
    <hyperlink ref="P61" r:id="rId27" display="http://var.astro.cz/oejv/issues/oejv0137.pdf"/>
    <hyperlink ref="P28" r:id="rId28" display="http://www.konkoly.hu/cgi-bin/IBVS?5965"/>
    <hyperlink ref="P29" r:id="rId29" display="http://www.konkoly.hu/cgi-bin/IBVS?5965"/>
    <hyperlink ref="P30" r:id="rId30" display="http://www.bav-astro.de/sfs/BAVM_link.php?BAVMnr=215"/>
    <hyperlink ref="P31" r:id="rId31" display="http://www.konkoly.hu/cgi-bin/IBVS?5960"/>
    <hyperlink ref="P32" r:id="rId32" display="http://www.konkoly.hu/cgi-bin/IBVS?5960"/>
    <hyperlink ref="P62" r:id="rId33" display="http://www.bav-astro.de/sfs/BAVM_link.php?BAVMnr=225"/>
    <hyperlink ref="P33" r:id="rId34" display="http://www.konkoly.hu/cgi-bin/IBVS?6041"/>
    <hyperlink ref="P34" r:id="rId35" display="http://www.konkoly.hu/cgi-bin/IBVS?6075"/>
    <hyperlink ref="P35" r:id="rId36" display="http://www.konkoly.hu/cgi-bin/IBVS?6075"/>
    <hyperlink ref="P36" r:id="rId37" display="http://var.astro.cz/oejv/issues/oejv0160.pdf"/>
    <hyperlink ref="P37" r:id="rId38" display="http://www.konkoly.hu/cgi-bin/IBVS?6011"/>
    <hyperlink ref="P38" r:id="rId39" display="http://www.konkoly.hu/cgi-bin/IBVS?6075"/>
    <hyperlink ref="P39" r:id="rId40" display="http://www.konkoly.hu/cgi-bin/IBVS?6075"/>
    <hyperlink ref="P40" r:id="rId41" display="http://www.bav-astro.de/sfs/BAVM_link.php?BAVMnr=228"/>
    <hyperlink ref="P41" r:id="rId42" display="http://www.konkoly.hu/cgi-bin/IBVS?6128"/>
    <hyperlink ref="P42" r:id="rId43" display="http://www.konkoly.hu/cgi-bin/IBVS?6128"/>
    <hyperlink ref="P43" r:id="rId44" display="http://www.konkoly.hu/cgi-bin/IBVS?6128"/>
  </hyperlinks>
  <pageMargins left="0.75" right="0.75" top="1" bottom="1" header="0.5" footer="0.5"/>
  <pageSetup orientation="portrait" horizontalDpi="300" verticalDpi="300" r:id="rId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9"/>
  <sheetViews>
    <sheetView workbookViewId="0">
      <selection activeCell="E9" sqref="E9:G9"/>
    </sheetView>
  </sheetViews>
  <sheetFormatPr defaultRowHeight="12.75" x14ac:dyDescent="0.2"/>
  <cols>
    <col min="2" max="2" width="10.7109375" customWidth="1"/>
    <col min="5" max="5" width="10.7109375" customWidth="1"/>
  </cols>
  <sheetData>
    <row r="1" spans="1:35" ht="18.75" thickBot="1" x14ac:dyDescent="0.25">
      <c r="A1" s="45" t="s">
        <v>64</v>
      </c>
      <c r="B1" s="21"/>
      <c r="C1" s="21"/>
      <c r="D1" s="46" t="s">
        <v>144</v>
      </c>
      <c r="E1" s="21"/>
      <c r="F1" s="21"/>
      <c r="G1" s="21"/>
      <c r="H1" s="21"/>
      <c r="I1" s="21"/>
      <c r="J1" s="21"/>
      <c r="K1" s="21"/>
      <c r="L1" s="21"/>
      <c r="M1" s="47" t="s">
        <v>65</v>
      </c>
      <c r="N1" s="21" t="s">
        <v>66</v>
      </c>
      <c r="O1" s="21">
        <f ca="1">H18*J18-I18*I18</f>
        <v>4.3747742113958452</v>
      </c>
      <c r="P1" s="21" t="s">
        <v>138</v>
      </c>
      <c r="Q1" s="21"/>
      <c r="R1" s="21"/>
      <c r="S1" s="21"/>
      <c r="T1" s="21"/>
      <c r="U1" s="6" t="s">
        <v>120</v>
      </c>
      <c r="V1" s="48" t="s">
        <v>122</v>
      </c>
      <c r="W1" s="21"/>
      <c r="X1" s="21"/>
      <c r="Y1" s="21"/>
      <c r="Z1" s="21"/>
      <c r="AA1" s="21">
        <v>1</v>
      </c>
      <c r="AB1" s="21" t="s">
        <v>67</v>
      </c>
      <c r="AC1" s="21"/>
      <c r="AD1" s="21"/>
      <c r="AE1" s="21"/>
      <c r="AF1" s="21"/>
      <c r="AG1" s="21"/>
      <c r="AH1" s="21"/>
      <c r="AI1" s="21"/>
    </row>
    <row r="2" spans="1:35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47" t="s">
        <v>68</v>
      </c>
      <c r="N2" s="21" t="s">
        <v>69</v>
      </c>
      <c r="O2" s="21">
        <f ca="1">+F18*J18-H18*I18</f>
        <v>15.671011273175367</v>
      </c>
      <c r="P2" s="21" t="s">
        <v>139</v>
      </c>
      <c r="Q2" s="21"/>
      <c r="R2" s="21"/>
      <c r="S2" s="21"/>
      <c r="T2" s="21"/>
      <c r="U2" s="21">
        <v>0</v>
      </c>
      <c r="V2" s="21">
        <f t="shared" ref="V2:V22" ca="1" si="0">+E$4+E$5*U2+E$6*U2^2</f>
        <v>-1.6802611096250804E-3</v>
      </c>
      <c r="W2" s="21"/>
      <c r="X2" s="21"/>
      <c r="Y2" s="21"/>
      <c r="Z2" s="21"/>
      <c r="AA2" s="21">
        <v>2</v>
      </c>
      <c r="AB2" s="21" t="s">
        <v>62</v>
      </c>
      <c r="AC2" s="21"/>
      <c r="AD2" s="21"/>
      <c r="AE2" s="21"/>
      <c r="AF2" s="21"/>
      <c r="AG2" s="21"/>
      <c r="AH2" s="21"/>
      <c r="AI2" s="21"/>
    </row>
    <row r="3" spans="1:35" ht="13.5" thickBot="1" x14ac:dyDescent="0.25">
      <c r="A3" s="21" t="s">
        <v>70</v>
      </c>
      <c r="B3" s="21" t="s">
        <v>71</v>
      </c>
      <c r="C3" s="21"/>
      <c r="D3" s="21"/>
      <c r="E3" s="49" t="s">
        <v>72</v>
      </c>
      <c r="F3" s="49" t="s">
        <v>73</v>
      </c>
      <c r="G3" s="49" t="s">
        <v>74</v>
      </c>
      <c r="H3" s="49" t="s">
        <v>75</v>
      </c>
      <c r="I3" s="21"/>
      <c r="J3" s="21"/>
      <c r="K3" s="21"/>
      <c r="L3" s="21"/>
      <c r="M3" s="47" t="s">
        <v>76</v>
      </c>
      <c r="N3" s="21" t="s">
        <v>77</v>
      </c>
      <c r="O3" s="21">
        <f ca="1">+F18*I18-H18*H18</f>
        <v>11.915931303126598</v>
      </c>
      <c r="P3" s="21" t="s">
        <v>140</v>
      </c>
      <c r="Q3" s="21"/>
      <c r="R3" s="21"/>
      <c r="S3" s="21"/>
      <c r="T3" s="21"/>
      <c r="U3" s="21">
        <v>0.05</v>
      </c>
      <c r="V3" s="21">
        <f t="shared" ca="1" si="0"/>
        <v>-3.2560781458544235E-3</v>
      </c>
      <c r="W3" s="21"/>
      <c r="X3" s="21"/>
      <c r="Y3" s="21"/>
      <c r="Z3" s="21"/>
      <c r="AA3" s="21">
        <v>3</v>
      </c>
      <c r="AB3" s="21" t="s">
        <v>78</v>
      </c>
      <c r="AC3" s="21"/>
      <c r="AD3" s="21"/>
      <c r="AE3" s="21"/>
      <c r="AF3" s="21"/>
      <c r="AG3" s="21"/>
      <c r="AH3" s="21"/>
      <c r="AI3" s="21"/>
    </row>
    <row r="4" spans="1:35" x14ac:dyDescent="0.2">
      <c r="A4" s="21" t="s">
        <v>79</v>
      </c>
      <c r="B4" s="21" t="s">
        <v>80</v>
      </c>
      <c r="C4" s="21"/>
      <c r="D4" s="50" t="s">
        <v>81</v>
      </c>
      <c r="E4" s="51">
        <f ca="1">(G18*O1-K18*O2+L18*O3)/O7</f>
        <v>-1.6802611096250804E-3</v>
      </c>
      <c r="F4" s="52">
        <f ca="1">+E7/O7*O18</f>
        <v>8.8815020434193724E-4</v>
      </c>
      <c r="G4" s="53">
        <f>+B18</f>
        <v>1</v>
      </c>
      <c r="H4" s="54">
        <f ca="1">ABS(F4/E4)</f>
        <v>0.52857868295250354</v>
      </c>
      <c r="I4" s="21"/>
      <c r="J4" s="21"/>
      <c r="K4" s="21"/>
      <c r="L4" s="21"/>
      <c r="M4" s="47" t="s">
        <v>82</v>
      </c>
      <c r="N4" s="21" t="s">
        <v>83</v>
      </c>
      <c r="O4" s="21">
        <f ca="1">+C18*J18-H18*H18</f>
        <v>87.848137369377326</v>
      </c>
      <c r="P4" s="21" t="s">
        <v>141</v>
      </c>
      <c r="Q4" s="21"/>
      <c r="R4" s="21"/>
      <c r="S4" s="21"/>
      <c r="T4" s="21"/>
      <c r="U4" s="21">
        <v>0.1</v>
      </c>
      <c r="V4" s="21">
        <f t="shared" ca="1" si="0"/>
        <v>-4.5447033873449484E-3</v>
      </c>
      <c r="W4" s="21"/>
      <c r="X4" s="21"/>
      <c r="Y4" s="21"/>
      <c r="Z4" s="21"/>
      <c r="AA4" s="21">
        <v>4</v>
      </c>
      <c r="AB4" s="21" t="s">
        <v>84</v>
      </c>
      <c r="AC4" s="21"/>
      <c r="AD4" s="21"/>
      <c r="AE4" s="21"/>
      <c r="AF4" s="21"/>
      <c r="AG4" s="21"/>
      <c r="AH4" s="21"/>
      <c r="AI4" s="21"/>
    </row>
    <row r="5" spans="1:35" x14ac:dyDescent="0.2">
      <c r="A5" s="21" t="s">
        <v>85</v>
      </c>
      <c r="B5" s="55">
        <v>40323</v>
      </c>
      <c r="C5" s="21"/>
      <c r="D5" s="56" t="s">
        <v>86</v>
      </c>
      <c r="E5" s="57">
        <f ca="1">+(-G18*O2+K18*O4-L18*O5)/O7</f>
        <v>-3.4388258671975036E-2</v>
      </c>
      <c r="F5" s="58">
        <f ca="1">P18*E7/O7</f>
        <v>3.9799249005830154E-3</v>
      </c>
      <c r="G5" s="59">
        <f>+B18/A18</f>
        <v>1E-4</v>
      </c>
      <c r="H5" s="54">
        <f ca="1">ABS(F5/E5)</f>
        <v>0.11573499369499871</v>
      </c>
      <c r="I5" s="21"/>
      <c r="J5" s="21"/>
      <c r="K5" s="21"/>
      <c r="L5" s="21"/>
      <c r="M5" s="47" t="s">
        <v>87</v>
      </c>
      <c r="N5" s="21" t="s">
        <v>88</v>
      </c>
      <c r="O5" s="21">
        <f ca="1">+C18*I18-F18*H18</f>
        <v>78.722919264549972</v>
      </c>
      <c r="P5" s="21" t="s">
        <v>142</v>
      </c>
      <c r="Q5" s="21"/>
      <c r="R5" s="21"/>
      <c r="S5" s="21"/>
      <c r="T5" s="21"/>
      <c r="U5" s="21">
        <v>0.15</v>
      </c>
      <c r="V5" s="21">
        <f t="shared" ca="1" si="0"/>
        <v>-5.5461368340966547E-3</v>
      </c>
      <c r="W5" s="21"/>
      <c r="X5" s="21"/>
      <c r="Y5" s="21"/>
      <c r="Z5" s="21"/>
      <c r="AA5" s="21">
        <v>5</v>
      </c>
      <c r="AB5" s="21" t="s">
        <v>89</v>
      </c>
      <c r="AC5" s="21"/>
      <c r="AD5" s="21"/>
      <c r="AE5" s="21"/>
      <c r="AF5" s="21"/>
      <c r="AG5" s="21"/>
      <c r="AH5" s="21"/>
      <c r="AI5" s="21"/>
    </row>
    <row r="6" spans="1:35" ht="13.5" thickBot="1" x14ac:dyDescent="0.25">
      <c r="A6" s="21"/>
      <c r="B6" s="21"/>
      <c r="C6" s="21"/>
      <c r="D6" s="60" t="s">
        <v>90</v>
      </c>
      <c r="E6" s="61">
        <f ca="1">+(G18*O3-K18*O5+L18*O6)/O7</f>
        <v>5.7438358947763633E-2</v>
      </c>
      <c r="F6" s="62">
        <f ca="1">Q18*E7/O7</f>
        <v>3.681624361247767E-3</v>
      </c>
      <c r="G6" s="63">
        <f>+B18/A18^2</f>
        <v>1E-8</v>
      </c>
      <c r="H6" s="54">
        <f ca="1">ABS(F6/E6)</f>
        <v>6.409696287799517E-2</v>
      </c>
      <c r="I6" s="21"/>
      <c r="J6" s="21"/>
      <c r="K6" s="21"/>
      <c r="L6" s="21"/>
      <c r="M6" s="64" t="s">
        <v>91</v>
      </c>
      <c r="N6" s="65" t="s">
        <v>92</v>
      </c>
      <c r="O6" s="65">
        <f ca="1">+C18*H18-F18*F18</f>
        <v>75.172977662500017</v>
      </c>
      <c r="P6" s="21" t="s">
        <v>143</v>
      </c>
      <c r="Q6" s="21"/>
      <c r="R6" s="21"/>
      <c r="S6" s="21"/>
      <c r="T6" s="21"/>
      <c r="U6" s="21">
        <v>0.2</v>
      </c>
      <c r="V6" s="21">
        <f t="shared" ca="1" si="0"/>
        <v>-6.260378486109542E-3</v>
      </c>
      <c r="W6" s="21"/>
      <c r="X6" s="21"/>
      <c r="Y6" s="21"/>
      <c r="Z6" s="21"/>
      <c r="AA6" s="21">
        <v>6</v>
      </c>
      <c r="AB6" s="21" t="s">
        <v>93</v>
      </c>
      <c r="AC6" s="21"/>
      <c r="AD6" s="21"/>
      <c r="AE6" s="21"/>
      <c r="AF6" s="21"/>
      <c r="AG6" s="21"/>
      <c r="AH6" s="21"/>
      <c r="AI6" s="21"/>
    </row>
    <row r="7" spans="1:35" x14ac:dyDescent="0.2">
      <c r="A7" s="21"/>
      <c r="B7" s="21"/>
      <c r="C7" s="21"/>
      <c r="D7" s="66" t="s">
        <v>94</v>
      </c>
      <c r="E7" s="67">
        <f ca="1">SQRT(N18/(B15-3))</f>
        <v>1.6790224375895797E-3</v>
      </c>
      <c r="F7" s="21"/>
      <c r="G7" s="68">
        <f>+B22</f>
        <v>-4.4862544382340275E-3</v>
      </c>
      <c r="H7" s="21"/>
      <c r="I7" s="21"/>
      <c r="J7" s="21"/>
      <c r="K7" s="21"/>
      <c r="L7" s="21"/>
      <c r="M7" s="47" t="s">
        <v>95</v>
      </c>
      <c r="N7" s="69" t="s">
        <v>96</v>
      </c>
      <c r="O7" s="21">
        <f ca="1">+C18*O1-F18*O2+H18*O3</f>
        <v>15.634925024137914</v>
      </c>
      <c r="P7" s="21"/>
      <c r="Q7" s="21"/>
      <c r="R7" s="21"/>
      <c r="S7" s="21"/>
      <c r="T7" s="21"/>
      <c r="U7" s="21">
        <v>0.25</v>
      </c>
      <c r="V7" s="21">
        <f t="shared" ca="1" si="0"/>
        <v>-6.6874283433836119E-3</v>
      </c>
      <c r="W7" s="21"/>
      <c r="X7" s="21"/>
      <c r="Y7" s="21"/>
      <c r="Z7" s="21"/>
      <c r="AA7" s="21">
        <v>7</v>
      </c>
      <c r="AB7" s="21" t="s">
        <v>97</v>
      </c>
      <c r="AC7" s="21"/>
      <c r="AD7" s="21"/>
      <c r="AE7" s="21"/>
      <c r="AF7" s="21"/>
      <c r="AG7" s="21"/>
      <c r="AH7" s="21"/>
      <c r="AI7" s="21"/>
    </row>
    <row r="8" spans="1:35" x14ac:dyDescent="0.2">
      <c r="A8" s="70">
        <v>21</v>
      </c>
      <c r="B8" s="21" t="s">
        <v>100</v>
      </c>
      <c r="C8" s="71">
        <v>21</v>
      </c>
      <c r="D8" s="66" t="s">
        <v>131</v>
      </c>
      <c r="E8" s="21"/>
      <c r="F8" s="72">
        <f ca="1">CORREL(INDIRECT(E12):INDIRECT(E13),INDIRECT(M12):INDIRECT(M13))</f>
        <v>0.98778302183637556</v>
      </c>
      <c r="G8" s="67"/>
      <c r="H8" s="21"/>
      <c r="I8" s="21"/>
      <c r="J8" s="21"/>
      <c r="K8" s="68"/>
      <c r="L8" s="21"/>
      <c r="M8" s="21"/>
      <c r="N8" s="69"/>
      <c r="O8" s="21"/>
      <c r="P8" s="21"/>
      <c r="Q8" s="21"/>
      <c r="R8" s="21"/>
      <c r="S8" s="21"/>
      <c r="T8" s="21"/>
      <c r="U8" s="21">
        <v>0.3</v>
      </c>
      <c r="V8" s="21">
        <f t="shared" ca="1" si="0"/>
        <v>-6.8272864059188646E-3</v>
      </c>
      <c r="W8" s="21"/>
      <c r="X8" s="21"/>
      <c r="Y8" s="21"/>
      <c r="Z8" s="21"/>
      <c r="AA8" s="21">
        <v>8</v>
      </c>
      <c r="AB8" s="21" t="s">
        <v>98</v>
      </c>
      <c r="AC8" s="21"/>
      <c r="AD8" s="21"/>
      <c r="AE8" s="21"/>
      <c r="AF8" s="21"/>
      <c r="AG8" s="21"/>
      <c r="AH8" s="21"/>
      <c r="AI8" s="21"/>
    </row>
    <row r="9" spans="1:35" x14ac:dyDescent="0.2">
      <c r="A9" s="70">
        <f>20+COUNT(A21:A1444)</f>
        <v>46</v>
      </c>
      <c r="B9" s="21" t="s">
        <v>102</v>
      </c>
      <c r="C9" s="71">
        <f>A9</f>
        <v>46</v>
      </c>
      <c r="D9" s="21"/>
      <c r="E9" s="73">
        <f ca="1">E6*G6</f>
        <v>5.7438358947763638E-10</v>
      </c>
      <c r="F9" s="74">
        <f ca="1">H6</f>
        <v>6.409696287799517E-2</v>
      </c>
      <c r="G9" s="75">
        <f ca="1">F8</f>
        <v>0.98778302183637556</v>
      </c>
      <c r="H9" s="21"/>
      <c r="I9" s="21"/>
      <c r="J9" s="21"/>
      <c r="K9" s="68"/>
      <c r="L9" s="21"/>
      <c r="M9" s="21"/>
      <c r="N9" s="69"/>
      <c r="O9" s="21"/>
      <c r="P9" s="21"/>
      <c r="Q9" s="21"/>
      <c r="R9" s="21"/>
      <c r="S9" s="21"/>
      <c r="T9" s="21"/>
      <c r="U9" s="21">
        <v>0.35</v>
      </c>
      <c r="V9" s="21">
        <f t="shared" ca="1" si="0"/>
        <v>-6.6799526737152982E-3</v>
      </c>
      <c r="W9" s="21"/>
      <c r="X9" s="21"/>
      <c r="Y9" s="21"/>
      <c r="Z9" s="21"/>
      <c r="AA9" s="21">
        <v>9</v>
      </c>
      <c r="AB9" s="21" t="s">
        <v>48</v>
      </c>
      <c r="AC9" s="21"/>
      <c r="AD9" s="21"/>
      <c r="AE9" s="21"/>
      <c r="AF9" s="21"/>
      <c r="AG9" s="21"/>
      <c r="AH9" s="21"/>
      <c r="AI9" s="21"/>
    </row>
    <row r="10" spans="1:35" x14ac:dyDescent="0.2">
      <c r="A10" s="21" t="s">
        <v>4</v>
      </c>
      <c r="B10" s="88">
        <v>0.60610850462845922</v>
      </c>
      <c r="C10" s="21"/>
      <c r="D10" s="21" t="s">
        <v>132</v>
      </c>
      <c r="E10" s="34">
        <f ca="1">2*E9*365.2422/B10</f>
        <v>6.922494050576249E-7</v>
      </c>
      <c r="F10" s="21" t="s">
        <v>133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>
        <v>0.4</v>
      </c>
      <c r="V10" s="21">
        <f t="shared" ca="1" si="0"/>
        <v>-6.2454271467729128E-3</v>
      </c>
      <c r="W10" s="21"/>
      <c r="X10" s="21"/>
      <c r="Y10" s="21"/>
      <c r="Z10" s="21"/>
      <c r="AA10" s="21">
        <v>10</v>
      </c>
      <c r="AB10" s="21" t="s">
        <v>99</v>
      </c>
      <c r="AC10" s="21"/>
      <c r="AD10" s="21"/>
      <c r="AE10" s="21"/>
      <c r="AF10" s="21"/>
      <c r="AG10" s="21"/>
      <c r="AH10" s="21"/>
      <c r="AI10" s="21"/>
    </row>
    <row r="11" spans="1:35" x14ac:dyDescent="0.2">
      <c r="A11" s="76"/>
      <c r="B11" s="7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>
        <v>0.45</v>
      </c>
      <c r="V11" s="21">
        <f t="shared" ca="1" si="0"/>
        <v>-5.5237098250917101E-3</v>
      </c>
      <c r="W11" s="21"/>
      <c r="X11" s="21"/>
      <c r="Y11" s="21"/>
      <c r="Z11" s="21"/>
      <c r="AA11" s="21">
        <v>11</v>
      </c>
      <c r="AB11" s="21" t="s">
        <v>63</v>
      </c>
      <c r="AC11" s="21"/>
      <c r="AD11" s="21"/>
      <c r="AE11" s="21"/>
      <c r="AF11" s="21"/>
      <c r="AG11" s="21"/>
      <c r="AH11" s="21"/>
      <c r="AI11" s="21"/>
    </row>
    <row r="12" spans="1:35" x14ac:dyDescent="0.2">
      <c r="A12" s="21"/>
      <c r="B12" s="21"/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R12" s="21"/>
      <c r="S12" s="21"/>
      <c r="T12" s="21"/>
      <c r="U12" s="21">
        <v>0.5</v>
      </c>
      <c r="V12" s="21">
        <f t="shared" ca="1" si="0"/>
        <v>-4.5148007086716919E-3</v>
      </c>
      <c r="W12" s="21"/>
      <c r="X12" s="21"/>
      <c r="Y12" s="21"/>
      <c r="Z12" s="21"/>
      <c r="AA12" s="21">
        <v>12</v>
      </c>
      <c r="AB12" s="21" t="s">
        <v>101</v>
      </c>
      <c r="AC12" s="21"/>
      <c r="AD12" s="21"/>
      <c r="AE12" s="21"/>
      <c r="AF12" s="21"/>
      <c r="AG12" s="21"/>
      <c r="AH12" s="21"/>
      <c r="AI12" s="21"/>
    </row>
    <row r="13" spans="1:35" x14ac:dyDescent="0.2">
      <c r="A13" s="21"/>
      <c r="B13" s="21"/>
      <c r="C13" s="3" t="str">
        <f t="shared" si="1"/>
        <v>C46</v>
      </c>
      <c r="D13" s="3" t="str">
        <f t="shared" si="1"/>
        <v>D46</v>
      </c>
      <c r="E13" s="3" t="str">
        <f t="shared" si="1"/>
        <v>E46</v>
      </c>
      <c r="F13" s="3" t="str">
        <f t="shared" si="1"/>
        <v>F46</v>
      </c>
      <c r="G13" s="3" t="str">
        <f t="shared" si="1"/>
        <v>G46</v>
      </c>
      <c r="H13" s="3" t="str">
        <f t="shared" si="1"/>
        <v>H46</v>
      </c>
      <c r="I13" s="3" t="str">
        <f t="shared" si="1"/>
        <v>I46</v>
      </c>
      <c r="J13" s="3" t="str">
        <f t="shared" si="1"/>
        <v>J46</v>
      </c>
      <c r="K13" s="3" t="str">
        <f t="shared" si="1"/>
        <v>K46</v>
      </c>
      <c r="L13" s="3" t="str">
        <f t="shared" si="1"/>
        <v>L46</v>
      </c>
      <c r="M13" s="3" t="str">
        <f t="shared" si="1"/>
        <v>M46</v>
      </c>
      <c r="N13" s="3" t="str">
        <f t="shared" si="1"/>
        <v>N46</v>
      </c>
      <c r="O13" s="3" t="str">
        <f t="shared" si="1"/>
        <v>O46</v>
      </c>
      <c r="P13" s="3" t="str">
        <f t="shared" si="1"/>
        <v>P46</v>
      </c>
      <c r="Q13" s="3" t="str">
        <f t="shared" si="1"/>
        <v>Q46</v>
      </c>
      <c r="R13" s="21"/>
      <c r="S13" s="21"/>
      <c r="T13" s="21"/>
      <c r="U13" s="21">
        <v>0.55000000000000004</v>
      </c>
      <c r="V13" s="21">
        <f t="shared" ca="1" si="0"/>
        <v>-3.2186997975128494E-3</v>
      </c>
      <c r="W13" s="21"/>
      <c r="X13" s="21"/>
      <c r="Y13" s="21"/>
      <c r="Z13" s="21"/>
      <c r="AA13" s="21">
        <v>13</v>
      </c>
      <c r="AB13" s="21" t="s">
        <v>103</v>
      </c>
      <c r="AC13" s="21"/>
      <c r="AD13" s="21"/>
      <c r="AE13" s="21"/>
      <c r="AF13" s="21"/>
      <c r="AG13" s="21"/>
      <c r="AH13" s="21"/>
      <c r="AI13" s="21"/>
    </row>
    <row r="14" spans="1:35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69"/>
      <c r="P14" s="21"/>
      <c r="Q14" s="21"/>
      <c r="R14" s="21"/>
      <c r="S14" s="21"/>
      <c r="T14" s="21"/>
      <c r="U14" s="21">
        <v>0.6</v>
      </c>
      <c r="V14" s="21">
        <f t="shared" ca="1" si="0"/>
        <v>-1.635407091615193E-3</v>
      </c>
      <c r="W14" s="21"/>
      <c r="X14" s="21"/>
      <c r="Y14" s="21"/>
      <c r="Z14" s="21"/>
      <c r="AA14" s="21">
        <v>14</v>
      </c>
      <c r="AB14" s="21" t="s">
        <v>104</v>
      </c>
      <c r="AC14" s="21"/>
      <c r="AD14" s="21"/>
      <c r="AE14" s="21"/>
      <c r="AF14" s="21"/>
      <c r="AG14" s="21"/>
      <c r="AH14" s="21"/>
      <c r="AI14" s="21"/>
    </row>
    <row r="15" spans="1:35" x14ac:dyDescent="0.2">
      <c r="A15" s="46" t="s">
        <v>108</v>
      </c>
      <c r="B15" s="46">
        <f>C9-C8+1</f>
        <v>26</v>
      </c>
      <c r="C15" s="3" t="str">
        <f t="shared" ref="C15:Q15" si="3">VLOOKUP(C16,$AA1:$AB25,2,FALSE)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R15" s="21"/>
      <c r="S15" s="21"/>
      <c r="T15" s="21"/>
      <c r="U15" s="21">
        <v>0.65</v>
      </c>
      <c r="V15" s="21">
        <f t="shared" ca="1" si="0"/>
        <v>2.3507740902128579E-4</v>
      </c>
      <c r="W15" s="21"/>
      <c r="X15" s="21"/>
      <c r="Y15" s="21"/>
      <c r="Z15" s="21"/>
      <c r="AA15" s="21">
        <v>15</v>
      </c>
      <c r="AB15" s="21" t="s">
        <v>105</v>
      </c>
      <c r="AC15" s="21"/>
      <c r="AD15" s="21"/>
      <c r="AE15" s="21"/>
      <c r="AF15" s="21"/>
      <c r="AG15" s="21"/>
      <c r="AH15" s="21"/>
      <c r="AI15" s="21"/>
    </row>
    <row r="16" spans="1:35" x14ac:dyDescent="0.2">
      <c r="A16" s="3"/>
      <c r="B16" s="76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R16" s="21"/>
      <c r="S16" s="21"/>
      <c r="T16" s="21"/>
      <c r="U16" s="21">
        <v>0.7</v>
      </c>
      <c r="V16" s="21">
        <f t="shared" ca="1" si="0"/>
        <v>2.3927537043965733E-3</v>
      </c>
      <c r="W16" s="21"/>
      <c r="X16" s="21"/>
      <c r="Y16" s="21"/>
      <c r="Z16" s="21"/>
      <c r="AA16" s="21">
        <v>16</v>
      </c>
      <c r="AB16" s="21" t="s">
        <v>106</v>
      </c>
      <c r="AC16" s="21"/>
      <c r="AD16" s="21"/>
      <c r="AE16" s="21"/>
      <c r="AF16" s="21"/>
      <c r="AG16" s="21"/>
      <c r="AH16" s="21"/>
      <c r="AI16" s="21"/>
    </row>
    <row r="17" spans="1:35" x14ac:dyDescent="0.2">
      <c r="A17" s="46" t="s">
        <v>107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>
        <v>0.75</v>
      </c>
      <c r="V17" s="21">
        <f t="shared" ca="1" si="0"/>
        <v>4.8376217945106867E-3</v>
      </c>
      <c r="W17" s="21"/>
      <c r="X17" s="21"/>
      <c r="Y17" s="21"/>
      <c r="Z17" s="21"/>
      <c r="AA17" s="21">
        <v>17</v>
      </c>
      <c r="AB17" s="21" t="s">
        <v>109</v>
      </c>
      <c r="AC17" s="21"/>
      <c r="AD17" s="21"/>
      <c r="AE17" s="21"/>
      <c r="AF17" s="21"/>
      <c r="AG17" s="21"/>
      <c r="AH17" s="21"/>
      <c r="AI17" s="21"/>
    </row>
    <row r="18" spans="1:35" x14ac:dyDescent="0.2">
      <c r="A18" s="77">
        <v>10000</v>
      </c>
      <c r="B18" s="77">
        <v>1</v>
      </c>
      <c r="C18" s="21">
        <f ca="1">SUM(INDIRECT(C12):INDIRECT(C13))</f>
        <v>26</v>
      </c>
      <c r="D18" s="78">
        <f ca="1">SUM(INDIRECT(D12):INDIRECT(D13))</f>
        <v>15.348949999999999</v>
      </c>
      <c r="E18" s="78">
        <f ca="1">SUM(INDIRECT(E12):INDIRECT(E13))</f>
        <v>0.11501765371212969</v>
      </c>
      <c r="F18" s="46">
        <f ca="1">SUM(INDIRECT(F12):INDIRECT(F13))</f>
        <v>15.348949999999999</v>
      </c>
      <c r="G18" s="46">
        <f ca="1">SUM(INDIRECT(G12):INDIRECT(G13))</f>
        <v>0.11501765371212969</v>
      </c>
      <c r="H18" s="46">
        <f ca="1">SUM(INDIRECT(H12):INDIRECT(H13))</f>
        <v>11.952432452499998</v>
      </c>
      <c r="I18" s="46">
        <f ca="1">SUM(INDIRECT(I12):INDIRECT(I13))</f>
        <v>10.083854129090376</v>
      </c>
      <c r="J18" s="46">
        <f ca="1">SUM(INDIRECT(J12):INDIRECT(J13))</f>
        <v>8.8734145731135552</v>
      </c>
      <c r="K18" s="46">
        <f ca="1">SUM(INDIRECT(K12):INDIRECT(K13))</f>
        <v>0.14238645034912298</v>
      </c>
      <c r="L18" s="46">
        <f ca="1">SUM(INDIRECT(L12):INDIRECT(L13))</f>
        <v>0.14282497972583386</v>
      </c>
      <c r="M18" s="21"/>
      <c r="N18" s="21">
        <f ca="1">SUM(INDIRECT(N12):INDIRECT(N13))</f>
        <v>6.4839675956372832E-5</v>
      </c>
      <c r="O18" s="21">
        <f ca="1">SQRT(SUM(INDIRECT(O12):INDIRECT(O13)))</f>
        <v>8.2703849240955112</v>
      </c>
      <c r="P18" s="21">
        <f ca="1">SQRT(SUM(INDIRECT(P12):INDIRECT(P13)))</f>
        <v>37.060747985981038</v>
      </c>
      <c r="Q18" s="21">
        <f ca="1">SQRT(SUM(INDIRECT(Q12):INDIRECT(Q13)))</f>
        <v>34.282996800081428</v>
      </c>
      <c r="R18" s="21"/>
      <c r="S18" s="21"/>
      <c r="T18" s="21"/>
      <c r="U18" s="21">
        <v>0.8</v>
      </c>
      <c r="V18" s="21">
        <f t="shared" ca="1" si="0"/>
        <v>7.5696816793636226E-3</v>
      </c>
      <c r="W18" s="21"/>
      <c r="X18" s="21"/>
      <c r="Y18" s="21"/>
      <c r="Z18" s="21"/>
      <c r="AA18" s="21">
        <v>18</v>
      </c>
      <c r="AB18" s="21" t="s">
        <v>110</v>
      </c>
      <c r="AC18" s="21"/>
      <c r="AD18" s="21"/>
      <c r="AE18" s="21"/>
      <c r="AF18" s="21"/>
      <c r="AG18" s="21"/>
      <c r="AH18" s="21"/>
      <c r="AI18" s="21"/>
    </row>
    <row r="19" spans="1:35" x14ac:dyDescent="0.2">
      <c r="A19" s="79" t="s">
        <v>111</v>
      </c>
      <c r="B19" s="21"/>
      <c r="C19" s="21"/>
      <c r="D19" s="21"/>
      <c r="E19" s="21"/>
      <c r="F19" s="80" t="s">
        <v>112</v>
      </c>
      <c r="G19" s="80" t="s">
        <v>113</v>
      </c>
      <c r="H19" s="80" t="s">
        <v>114</v>
      </c>
      <c r="I19" s="80" t="s">
        <v>115</v>
      </c>
      <c r="J19" s="80" t="s">
        <v>116</v>
      </c>
      <c r="K19" s="80" t="s">
        <v>117</v>
      </c>
      <c r="L19" s="80" t="s">
        <v>118</v>
      </c>
      <c r="M19" s="81"/>
      <c r="N19" s="81"/>
      <c r="O19" s="81"/>
      <c r="P19" s="81"/>
      <c r="Q19" s="81"/>
      <c r="R19" s="21"/>
      <c r="S19" s="21"/>
      <c r="T19" s="21"/>
      <c r="U19" s="21">
        <v>0.85</v>
      </c>
      <c r="V19" s="21">
        <f t="shared" ca="1" si="0"/>
        <v>1.058893335895536E-2</v>
      </c>
      <c r="W19" s="21"/>
      <c r="X19" s="21"/>
      <c r="Y19" s="21"/>
      <c r="Z19" s="21"/>
      <c r="AA19" s="21">
        <v>19</v>
      </c>
      <c r="AB19" s="21" t="s">
        <v>119</v>
      </c>
      <c r="AC19" s="21"/>
      <c r="AD19" s="21"/>
      <c r="AE19" s="21"/>
      <c r="AF19" s="21"/>
      <c r="AG19" s="21"/>
      <c r="AH19" s="21"/>
      <c r="AI19" s="21"/>
    </row>
    <row r="20" spans="1:35" ht="15" thickBot="1" x14ac:dyDescent="0.25">
      <c r="A20" s="6" t="s">
        <v>120</v>
      </c>
      <c r="B20" s="6" t="s">
        <v>121</v>
      </c>
      <c r="C20" s="6" t="s">
        <v>134</v>
      </c>
      <c r="D20" s="6" t="s">
        <v>120</v>
      </c>
      <c r="E20" s="6" t="s">
        <v>121</v>
      </c>
      <c r="F20" s="6" t="s">
        <v>135</v>
      </c>
      <c r="G20" s="6" t="s">
        <v>136</v>
      </c>
      <c r="H20" s="6" t="s">
        <v>145</v>
      </c>
      <c r="I20" s="6" t="s">
        <v>146</v>
      </c>
      <c r="J20" s="6" t="s">
        <v>147</v>
      </c>
      <c r="K20" s="82" t="s">
        <v>137</v>
      </c>
      <c r="L20" s="6" t="s">
        <v>148</v>
      </c>
      <c r="M20" s="48" t="s">
        <v>122</v>
      </c>
      <c r="N20" s="82" t="s">
        <v>149</v>
      </c>
      <c r="O20" s="82" t="s">
        <v>123</v>
      </c>
      <c r="P20" s="82" t="s">
        <v>124</v>
      </c>
      <c r="Q20" s="82" t="s">
        <v>125</v>
      </c>
      <c r="R20" s="83" t="s">
        <v>126</v>
      </c>
      <c r="S20" s="21"/>
      <c r="T20" s="21"/>
      <c r="U20" s="21">
        <v>0.9</v>
      </c>
      <c r="V20" s="21">
        <f t="shared" ca="1" si="0"/>
        <v>1.3895376833285934E-2</v>
      </c>
      <c r="W20" s="21"/>
      <c r="X20" s="21"/>
      <c r="Y20" s="21"/>
      <c r="Z20" s="21"/>
      <c r="AA20" s="21">
        <v>20</v>
      </c>
      <c r="AB20" s="21" t="s">
        <v>127</v>
      </c>
      <c r="AC20" s="21"/>
      <c r="AD20" s="21"/>
      <c r="AE20" s="21"/>
      <c r="AF20" s="21"/>
      <c r="AG20" s="21"/>
      <c r="AH20" s="21"/>
      <c r="AI20" s="21"/>
    </row>
    <row r="21" spans="1:35" x14ac:dyDescent="0.2">
      <c r="A21" s="84">
        <v>0</v>
      </c>
      <c r="B21" s="84">
        <v>0</v>
      </c>
      <c r="C21" s="84">
        <v>1</v>
      </c>
      <c r="D21" s="85">
        <f>A21/A$18</f>
        <v>0</v>
      </c>
      <c r="E21" s="85">
        <f>B21/B$18</f>
        <v>0</v>
      </c>
      <c r="F21" s="86">
        <f>$C21*D21</f>
        <v>0</v>
      </c>
      <c r="G21" s="86">
        <f>$C21*E21</f>
        <v>0</v>
      </c>
      <c r="H21" s="86">
        <f>C21*D21*D21</f>
        <v>0</v>
      </c>
      <c r="I21" s="86">
        <f>C21*D21*D21*D21</f>
        <v>0</v>
      </c>
      <c r="J21" s="86">
        <f>C21*D21*D21*D21*D21</f>
        <v>0</v>
      </c>
      <c r="K21" s="86">
        <f>C21*E21*D21</f>
        <v>0</v>
      </c>
      <c r="L21" s="86">
        <f>C21*E21*D21*D21</f>
        <v>0</v>
      </c>
      <c r="M21" s="86">
        <f ca="1">+E$4+E$5*D21+E$6*D21^2</f>
        <v>-1.6802611096250804E-3</v>
      </c>
      <c r="N21" s="86">
        <f ca="1">C21*(M21-E21)^2</f>
        <v>2.8232773965185064E-6</v>
      </c>
      <c r="O21" s="87">
        <f ca="1">(C21*O$1-O$2*F21+O$3*H21)^2</f>
        <v>19.138649400694138</v>
      </c>
      <c r="P21" s="86">
        <f ca="1">(-C21*O$2+O$4*F21-O$5*H21)^2</f>
        <v>245.58059432398943</v>
      </c>
      <c r="Q21" s="86">
        <f ca="1">+(C21*O$3-F21*O$5+H21*O$6)^2</f>
        <v>141.98941882083236</v>
      </c>
      <c r="R21" s="21">
        <f ca="1">+E21-M21</f>
        <v>1.6802611096250804E-3</v>
      </c>
      <c r="S21" s="21"/>
      <c r="T21" s="21"/>
      <c r="U21" s="21">
        <v>0.95</v>
      </c>
      <c r="V21" s="21">
        <f t="shared" ca="1" si="0"/>
        <v>1.748901210235531E-2</v>
      </c>
      <c r="W21" s="21"/>
      <c r="X21" s="21"/>
      <c r="Y21" s="21"/>
      <c r="Z21" s="21"/>
      <c r="AA21" s="21">
        <v>21</v>
      </c>
      <c r="AB21" s="21" t="s">
        <v>128</v>
      </c>
      <c r="AC21" s="21"/>
      <c r="AD21" s="21"/>
      <c r="AE21" s="21"/>
      <c r="AF21" s="21"/>
      <c r="AG21" s="21"/>
      <c r="AH21" s="21"/>
      <c r="AI21" s="21"/>
    </row>
    <row r="22" spans="1:35" x14ac:dyDescent="0.2">
      <c r="A22" s="84">
        <v>163</v>
      </c>
      <c r="B22" s="84">
        <v>-4.4862544382340275E-3</v>
      </c>
      <c r="C22" s="84">
        <v>1</v>
      </c>
      <c r="D22" s="85">
        <f t="shared" ref="D22:E83" si="4">A22/A$18</f>
        <v>1.6299999999999999E-2</v>
      </c>
      <c r="E22" s="85">
        <f t="shared" si="4"/>
        <v>-4.4862544382340275E-3</v>
      </c>
      <c r="F22" s="86">
        <f t="shared" ref="F22:G83" si="5">$C22*D22</f>
        <v>1.6299999999999999E-2</v>
      </c>
      <c r="G22" s="86">
        <f t="shared" si="5"/>
        <v>-4.4862544382340275E-3</v>
      </c>
      <c r="H22" s="86">
        <f t="shared" ref="H22:H83" si="6">C22*D22*D22</f>
        <v>2.6568999999999996E-4</v>
      </c>
      <c r="I22" s="86">
        <f t="shared" ref="I22:I83" si="7">C22*D22*D22*D22</f>
        <v>4.3307469999999993E-6</v>
      </c>
      <c r="J22" s="86">
        <f t="shared" ref="J22:J83" si="8">C22*D22*D22*D22*D22</f>
        <v>7.0591176099999985E-8</v>
      </c>
      <c r="K22" s="86">
        <f t="shared" ref="K22:K83" si="9">C22*E22*D22</f>
        <v>-7.3125947343214646E-5</v>
      </c>
      <c r="L22" s="86">
        <f t="shared" ref="L22:L83" si="10">C22*E22*D22*D22</f>
        <v>-1.1919529416943985E-6</v>
      </c>
      <c r="M22" s="86">
        <f t="shared" ref="M22:M82" ca="1" si="11">+E$4+E$5*D22+E$6*D22^2</f>
        <v>-2.2255289283894422E-3</v>
      </c>
      <c r="N22" s="86">
        <f t="shared" ref="N22:N83" ca="1" si="12">C22*(M22-E22)^2</f>
        <v>5.1108798308620597E-6</v>
      </c>
      <c r="O22" s="87">
        <f t="shared" ref="O22:O83" ca="1" si="13">(C22*O$1-O$2*F22+O$3*H22)^2</f>
        <v>16.995028275955853</v>
      </c>
      <c r="P22" s="86">
        <f t="shared" ref="P22:P83" ca="1" si="14">(-C22*O$2+O$4*F22-O$5*H22)^2</f>
        <v>203.34767205504238</v>
      </c>
      <c r="Q22" s="86">
        <f t="shared" ref="Q22:Q83" ca="1" si="15">+(C22*O$3-F22*O$5+H22*O$6)^2</f>
        <v>113.48045250753219</v>
      </c>
      <c r="R22" s="21">
        <f t="shared" ref="R22:R82" ca="1" si="16">+E22-M22</f>
        <v>-2.2607255098445853E-3</v>
      </c>
      <c r="S22" s="21"/>
      <c r="T22" s="21"/>
      <c r="U22" s="21">
        <v>1</v>
      </c>
      <c r="V22" s="21">
        <f t="shared" ca="1" si="0"/>
        <v>2.1369839166163515E-2</v>
      </c>
      <c r="W22" s="21"/>
      <c r="X22" s="21"/>
      <c r="Y22" s="21"/>
      <c r="Z22" s="21"/>
      <c r="AA22" s="21">
        <v>23</v>
      </c>
      <c r="AB22" s="21" t="s">
        <v>129</v>
      </c>
      <c r="AC22" s="21"/>
      <c r="AD22" s="21"/>
      <c r="AE22" s="21"/>
      <c r="AF22" s="21"/>
      <c r="AG22" s="21"/>
      <c r="AH22" s="21"/>
      <c r="AI22" s="21"/>
    </row>
    <row r="23" spans="1:35" x14ac:dyDescent="0.2">
      <c r="A23" s="84">
        <v>209.5</v>
      </c>
      <c r="B23" s="84">
        <v>-1.9317196638439782E-3</v>
      </c>
      <c r="C23" s="84">
        <v>1</v>
      </c>
      <c r="D23" s="85">
        <f t="shared" si="4"/>
        <v>2.095E-2</v>
      </c>
      <c r="E23" s="85">
        <f t="shared" si="4"/>
        <v>-1.9317196638439782E-3</v>
      </c>
      <c r="F23" s="86">
        <f t="shared" si="5"/>
        <v>2.095E-2</v>
      </c>
      <c r="G23" s="86">
        <f t="shared" si="5"/>
        <v>-1.9317196638439782E-3</v>
      </c>
      <c r="H23" s="86">
        <f t="shared" si="6"/>
        <v>4.3890249999999997E-4</v>
      </c>
      <c r="I23" s="86">
        <f t="shared" si="7"/>
        <v>9.1950073750000002E-6</v>
      </c>
      <c r="J23" s="86">
        <f t="shared" si="8"/>
        <v>1.9263540450625001E-7</v>
      </c>
      <c r="K23" s="86">
        <f t="shared" si="9"/>
        <v>-4.0469526957531343E-5</v>
      </c>
      <c r="L23" s="86">
        <f t="shared" si="10"/>
        <v>-8.4783658976028165E-7</v>
      </c>
      <c r="M23" s="86">
        <f t="shared" ca="1" si="11"/>
        <v>-2.3754852894648866E-3</v>
      </c>
      <c r="N23" s="86">
        <f t="shared" ca="1" si="12"/>
        <v>1.9692793048271625E-7</v>
      </c>
      <c r="O23" s="87">
        <f t="shared" ca="1" si="13"/>
        <v>16.416244181786134</v>
      </c>
      <c r="P23" s="86">
        <f t="shared" ca="1" si="14"/>
        <v>192.24223148897161</v>
      </c>
      <c r="Q23" s="86">
        <f t="shared" ca="1" si="15"/>
        <v>106.08340300123206</v>
      </c>
      <c r="R23" s="21">
        <f t="shared" ca="1" si="16"/>
        <v>4.4376562562090842E-4</v>
      </c>
      <c r="S23" s="21"/>
      <c r="T23" s="21"/>
      <c r="U23" s="21"/>
      <c r="V23" s="21"/>
      <c r="W23" s="21"/>
      <c r="X23" s="21"/>
      <c r="Y23" s="21"/>
      <c r="Z23" s="21"/>
      <c r="AA23" s="21">
        <v>24</v>
      </c>
      <c r="AB23" s="21" t="s">
        <v>120</v>
      </c>
      <c r="AC23" s="21"/>
      <c r="AD23" s="21"/>
      <c r="AE23" s="21"/>
      <c r="AF23" s="21"/>
      <c r="AG23" s="21"/>
      <c r="AH23" s="21"/>
      <c r="AI23" s="21"/>
    </row>
    <row r="24" spans="1:35" x14ac:dyDescent="0.2">
      <c r="A24" s="84">
        <v>798.5</v>
      </c>
      <c r="B24" s="84">
        <v>-5.3409458269015886E-3</v>
      </c>
      <c r="C24" s="84">
        <v>1</v>
      </c>
      <c r="D24" s="85">
        <f t="shared" si="4"/>
        <v>7.9850000000000004E-2</v>
      </c>
      <c r="E24" s="85">
        <f t="shared" si="4"/>
        <v>-5.3409458269015886E-3</v>
      </c>
      <c r="F24" s="86">
        <f t="shared" si="5"/>
        <v>7.9850000000000004E-2</v>
      </c>
      <c r="G24" s="86">
        <f t="shared" si="5"/>
        <v>-5.3409458269015886E-3</v>
      </c>
      <c r="H24" s="86">
        <f t="shared" si="6"/>
        <v>6.3760225000000009E-3</v>
      </c>
      <c r="I24" s="86">
        <f t="shared" si="7"/>
        <v>5.0912539662500012E-4</v>
      </c>
      <c r="J24" s="86">
        <f t="shared" si="8"/>
        <v>4.0653662920506262E-5</v>
      </c>
      <c r="K24" s="86">
        <f t="shared" si="9"/>
        <v>-4.264745242780919E-4</v>
      </c>
      <c r="L24" s="86">
        <f t="shared" si="10"/>
        <v>-3.4053990763605639E-5</v>
      </c>
      <c r="M24" s="86">
        <f t="shared" ca="1" si="11"/>
        <v>-4.0599352955682701E-3</v>
      </c>
      <c r="N24" s="86">
        <f t="shared" ca="1" si="12"/>
        <v>1.6409879813868708E-6</v>
      </c>
      <c r="O24" s="87">
        <f t="shared" ca="1" si="13"/>
        <v>10.236289663071423</v>
      </c>
      <c r="P24" s="86">
        <f t="shared" ca="1" si="14"/>
        <v>83.874030441956876</v>
      </c>
      <c r="Q24" s="86">
        <f t="shared" ca="1" si="15"/>
        <v>37.322456559986698</v>
      </c>
      <c r="R24" s="21">
        <f t="shared" ca="1" si="16"/>
        <v>-1.2810105313333185E-3</v>
      </c>
      <c r="S24" s="21"/>
      <c r="T24" s="21"/>
      <c r="U24" s="21"/>
      <c r="V24" s="21"/>
      <c r="W24" s="21"/>
      <c r="X24" s="21"/>
      <c r="Y24" s="21"/>
      <c r="Z24" s="21"/>
      <c r="AA24" s="21">
        <v>25</v>
      </c>
      <c r="AB24" s="21" t="s">
        <v>121</v>
      </c>
      <c r="AC24" s="21"/>
      <c r="AD24" s="21"/>
      <c r="AE24" s="21"/>
      <c r="AF24" s="21"/>
      <c r="AG24" s="21"/>
      <c r="AH24" s="21"/>
      <c r="AI24" s="21"/>
    </row>
    <row r="25" spans="1:35" x14ac:dyDescent="0.2">
      <c r="A25" s="84">
        <v>2694</v>
      </c>
      <c r="B25" s="84">
        <v>-6.7114690682501532E-3</v>
      </c>
      <c r="C25" s="84">
        <v>1</v>
      </c>
      <c r="D25" s="85">
        <f t="shared" si="4"/>
        <v>0.26939999999999997</v>
      </c>
      <c r="E25" s="85">
        <f t="shared" si="4"/>
        <v>-6.7114690682501532E-3</v>
      </c>
      <c r="F25" s="86">
        <f t="shared" si="5"/>
        <v>0.26939999999999997</v>
      </c>
      <c r="G25" s="86">
        <f t="shared" si="5"/>
        <v>-6.7114690682501532E-3</v>
      </c>
      <c r="H25" s="86">
        <f t="shared" si="6"/>
        <v>7.2576359999999979E-2</v>
      </c>
      <c r="I25" s="86">
        <f t="shared" si="7"/>
        <v>1.9552071383999992E-2</v>
      </c>
      <c r="J25" s="86">
        <f t="shared" si="8"/>
        <v>5.2673280308495971E-3</v>
      </c>
      <c r="K25" s="86">
        <f t="shared" si="9"/>
        <v>-1.808069766986591E-3</v>
      </c>
      <c r="L25" s="86">
        <f t="shared" si="10"/>
        <v>-4.8709399522618756E-4</v>
      </c>
      <c r="M25" s="86">
        <f t="shared" ca="1" si="11"/>
        <v>-6.7757909790530412E-3</v>
      </c>
      <c r="N25" s="86">
        <f t="shared" ca="1" si="12"/>
        <v>4.137308209334676E-9</v>
      </c>
      <c r="O25" s="87">
        <f t="shared" ca="1" si="13"/>
        <v>1.0359548946566579</v>
      </c>
      <c r="P25" s="86">
        <f t="shared" ca="1" si="14"/>
        <v>5.2068577016860615</v>
      </c>
      <c r="Q25" s="86">
        <f t="shared" ca="1" si="15"/>
        <v>14.716753124787594</v>
      </c>
      <c r="R25" s="21">
        <f t="shared" ca="1" si="16"/>
        <v>6.4321910802887967E-5</v>
      </c>
      <c r="S25" s="21"/>
      <c r="T25" s="21"/>
      <c r="U25" s="21"/>
      <c r="V25" s="21"/>
      <c r="W25" s="21"/>
      <c r="X25" s="21"/>
      <c r="Y25" s="21"/>
      <c r="Z25" s="21"/>
      <c r="AA25" s="21">
        <v>26</v>
      </c>
      <c r="AB25" s="21" t="s">
        <v>130</v>
      </c>
      <c r="AC25" s="21"/>
      <c r="AD25" s="21"/>
      <c r="AE25" s="21"/>
      <c r="AF25" s="21"/>
      <c r="AG25" s="21"/>
      <c r="AH25" s="21"/>
      <c r="AI25" s="21"/>
    </row>
    <row r="26" spans="1:35" x14ac:dyDescent="0.2">
      <c r="A26" s="84">
        <v>2968</v>
      </c>
      <c r="B26" s="84">
        <v>-6.541737267980352E-3</v>
      </c>
      <c r="C26" s="84">
        <v>1</v>
      </c>
      <c r="D26" s="85">
        <f t="shared" si="4"/>
        <v>0.29680000000000001</v>
      </c>
      <c r="E26" s="85">
        <f t="shared" si="4"/>
        <v>-6.541737267980352E-3</v>
      </c>
      <c r="F26" s="86">
        <f t="shared" si="5"/>
        <v>0.29680000000000001</v>
      </c>
      <c r="G26" s="86">
        <f t="shared" si="5"/>
        <v>-6.541737267980352E-3</v>
      </c>
      <c r="H26" s="86">
        <f t="shared" si="6"/>
        <v>8.809024E-2</v>
      </c>
      <c r="I26" s="86">
        <f t="shared" si="7"/>
        <v>2.6145183232000001E-2</v>
      </c>
      <c r="J26" s="86">
        <f t="shared" si="8"/>
        <v>7.7598903832576003E-3</v>
      </c>
      <c r="K26" s="86">
        <f t="shared" si="9"/>
        <v>-1.9415876211365684E-3</v>
      </c>
      <c r="L26" s="86">
        <f t="shared" si="10"/>
        <v>-5.7626320595333352E-4</v>
      </c>
      <c r="M26" s="86">
        <f t="shared" ca="1" si="11"/>
        <v>-6.8269374585526246E-3</v>
      </c>
      <c r="N26" s="86">
        <f t="shared" ca="1" si="12"/>
        <v>8.1339148702460602E-8</v>
      </c>
      <c r="O26" s="87">
        <f t="shared" ca="1" si="13"/>
        <v>0.59798564239658947</v>
      </c>
      <c r="P26" s="86">
        <f t="shared" ca="1" si="14"/>
        <v>12.024215406795641</v>
      </c>
      <c r="Q26" s="86">
        <f t="shared" ca="1" si="15"/>
        <v>23.300175088712969</v>
      </c>
      <c r="R26" s="21">
        <f t="shared" ca="1" si="16"/>
        <v>2.8520019057227258E-4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x14ac:dyDescent="0.2">
      <c r="A27" s="84">
        <v>3711</v>
      </c>
      <c r="B27" s="84">
        <v>-4.0706762156332843E-3</v>
      </c>
      <c r="C27" s="84">
        <v>1</v>
      </c>
      <c r="D27" s="85">
        <f t="shared" si="4"/>
        <v>0.37109999999999999</v>
      </c>
      <c r="E27" s="85">
        <f t="shared" si="4"/>
        <v>-4.0706762156332843E-3</v>
      </c>
      <c r="F27" s="86">
        <f t="shared" si="5"/>
        <v>0.37109999999999999</v>
      </c>
      <c r="G27" s="86">
        <f t="shared" si="5"/>
        <v>-4.0706762156332843E-3</v>
      </c>
      <c r="H27" s="86">
        <f t="shared" si="6"/>
        <v>0.13771520999999998</v>
      </c>
      <c r="I27" s="86">
        <f t="shared" si="7"/>
        <v>5.1106114430999987E-2</v>
      </c>
      <c r="J27" s="86">
        <f t="shared" si="8"/>
        <v>1.8965479065344095E-2</v>
      </c>
      <c r="K27" s="86">
        <f t="shared" si="9"/>
        <v>-1.5106279436215117E-3</v>
      </c>
      <c r="L27" s="86">
        <f t="shared" si="10"/>
        <v>-5.6059402987794298E-4</v>
      </c>
      <c r="M27" s="86">
        <f t="shared" ca="1" si="11"/>
        <v>-6.5316082382483685E-3</v>
      </c>
      <c r="N27" s="86">
        <f t="shared" ca="1" si="12"/>
        <v>6.0561864199323695E-6</v>
      </c>
      <c r="O27" s="87">
        <f t="shared" ca="1" si="13"/>
        <v>4.0106835111223135E-2</v>
      </c>
      <c r="P27" s="86">
        <f t="shared" ca="1" si="14"/>
        <v>37.064829452930738</v>
      </c>
      <c r="Q27" s="86">
        <f t="shared" ca="1" si="15"/>
        <v>48.24249331686871</v>
      </c>
      <c r="R27" s="21">
        <f t="shared" ca="1" si="16"/>
        <v>2.4609320226150842E-3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x14ac:dyDescent="0.2">
      <c r="A28" s="84">
        <v>3773</v>
      </c>
      <c r="B28" s="84">
        <v>-5.4879631788935512E-3</v>
      </c>
      <c r="C28" s="84">
        <v>1</v>
      </c>
      <c r="D28" s="85">
        <f t="shared" si="4"/>
        <v>0.37730000000000002</v>
      </c>
      <c r="E28" s="85">
        <f t="shared" si="4"/>
        <v>-5.4879631788935512E-3</v>
      </c>
      <c r="F28" s="86">
        <f t="shared" si="5"/>
        <v>0.37730000000000002</v>
      </c>
      <c r="G28" s="86">
        <f t="shared" si="5"/>
        <v>-5.4879631788935512E-3</v>
      </c>
      <c r="H28" s="86">
        <f t="shared" si="6"/>
        <v>0.14235529000000002</v>
      </c>
      <c r="I28" s="86">
        <f t="shared" si="7"/>
        <v>5.3710650917000009E-2</v>
      </c>
      <c r="J28" s="86">
        <f t="shared" si="8"/>
        <v>2.0265028590984106E-2</v>
      </c>
      <c r="K28" s="86">
        <f t="shared" si="9"/>
        <v>-2.0706085073965369E-3</v>
      </c>
      <c r="L28" s="86">
        <f t="shared" si="10"/>
        <v>-7.8124058984071348E-4</v>
      </c>
      <c r="M28" s="86">
        <f t="shared" ca="1" si="11"/>
        <v>-6.4782968614282739E-3</v>
      </c>
      <c r="N28" s="86">
        <f t="shared" ca="1" si="12"/>
        <v>9.8076080276278483E-7</v>
      </c>
      <c r="O28" s="87">
        <f t="shared" ca="1" si="13"/>
        <v>2.5089772537509873E-2</v>
      </c>
      <c r="P28" s="86">
        <f t="shared" ca="1" si="14"/>
        <v>39.281142028746643</v>
      </c>
      <c r="Q28" s="86">
        <f t="shared" ca="1" si="15"/>
        <v>50.19658877014102</v>
      </c>
      <c r="R28" s="21">
        <f t="shared" ca="1" si="16"/>
        <v>9.9033368253472268E-4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x14ac:dyDescent="0.2">
      <c r="A29" s="84">
        <v>3773.5</v>
      </c>
      <c r="B29" s="84">
        <v>-7.0422154894913547E-3</v>
      </c>
      <c r="C29" s="84">
        <v>1</v>
      </c>
      <c r="D29" s="85">
        <f t="shared" si="4"/>
        <v>0.37735000000000002</v>
      </c>
      <c r="E29" s="85">
        <f t="shared" si="4"/>
        <v>-7.0422154894913547E-3</v>
      </c>
      <c r="F29" s="86">
        <f t="shared" si="5"/>
        <v>0.37735000000000002</v>
      </c>
      <c r="G29" s="86">
        <f t="shared" si="5"/>
        <v>-7.0422154894913547E-3</v>
      </c>
      <c r="H29" s="86">
        <f t="shared" si="6"/>
        <v>0.14239302250000002</v>
      </c>
      <c r="I29" s="86">
        <f t="shared" si="7"/>
        <v>5.3732007040375014E-2</v>
      </c>
      <c r="J29" s="86">
        <f t="shared" si="8"/>
        <v>2.0275772856685512E-2</v>
      </c>
      <c r="K29" s="86">
        <f t="shared" si="9"/>
        <v>-2.6573800149595627E-3</v>
      </c>
      <c r="L29" s="86">
        <f t="shared" si="10"/>
        <v>-1.0027623486449911E-3</v>
      </c>
      <c r="M29" s="86">
        <f t="shared" ca="1" si="11"/>
        <v>-6.4778489814828755E-3</v>
      </c>
      <c r="N29" s="86">
        <f t="shared" ca="1" si="12"/>
        <v>3.185095553616848E-7</v>
      </c>
      <c r="O29" s="87">
        <f t="shared" ca="1" si="13"/>
        <v>2.4984095833809224E-2</v>
      </c>
      <c r="P29" s="86">
        <f t="shared" ca="1" si="14"/>
        <v>39.298968655601726</v>
      </c>
      <c r="Q29" s="86">
        <f t="shared" ca="1" si="15"/>
        <v>50.212172368728666</v>
      </c>
      <c r="R29" s="21">
        <f t="shared" ca="1" si="16"/>
        <v>-5.6436650800847921E-4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x14ac:dyDescent="0.2">
      <c r="A30" s="84">
        <v>3776.5</v>
      </c>
      <c r="B30" s="84">
        <v>-5.367729376303032E-3</v>
      </c>
      <c r="C30" s="84">
        <v>1</v>
      </c>
      <c r="D30" s="85">
        <f t="shared" si="4"/>
        <v>0.37764999999999999</v>
      </c>
      <c r="E30" s="85">
        <f t="shared" si="4"/>
        <v>-5.367729376303032E-3</v>
      </c>
      <c r="F30" s="86">
        <f t="shared" si="5"/>
        <v>0.37764999999999999</v>
      </c>
      <c r="G30" s="86">
        <f t="shared" si="5"/>
        <v>-5.367729376303032E-3</v>
      </c>
      <c r="H30" s="86">
        <f t="shared" si="6"/>
        <v>0.14261952249999998</v>
      </c>
      <c r="I30" s="86">
        <f t="shared" si="7"/>
        <v>5.3860262672124994E-2</v>
      </c>
      <c r="J30" s="86">
        <f t="shared" si="8"/>
        <v>2.0340328198128001E-2</v>
      </c>
      <c r="K30" s="86">
        <f t="shared" si="9"/>
        <v>-2.02712299896084E-3</v>
      </c>
      <c r="L30" s="86">
        <f t="shared" si="10"/>
        <v>-7.655430005575612E-4</v>
      </c>
      <c r="M30" s="86">
        <f t="shared" ca="1" si="11"/>
        <v>-6.4751556707828006E-3</v>
      </c>
      <c r="N30" s="86">
        <f t="shared" ca="1" si="12"/>
        <v>1.2263929977051911E-6</v>
      </c>
      <c r="O30" s="87">
        <f t="shared" ca="1" si="13"/>
        <v>2.4355109592806977E-2</v>
      </c>
      <c r="P30" s="86">
        <f t="shared" ca="1" si="14"/>
        <v>39.405909566500767</v>
      </c>
      <c r="Q30" s="86">
        <f t="shared" ca="1" si="15"/>
        <v>50.305612783973856</v>
      </c>
      <c r="R30" s="21">
        <f t="shared" ca="1" si="16"/>
        <v>1.1074262944797686E-3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x14ac:dyDescent="0.2">
      <c r="A31" s="84">
        <v>4783.5</v>
      </c>
      <c r="B31" s="84">
        <v>-6.0730666227755137E-3</v>
      </c>
      <c r="C31" s="84">
        <v>1</v>
      </c>
      <c r="D31" s="85">
        <f t="shared" si="4"/>
        <v>0.47835</v>
      </c>
      <c r="E31" s="85">
        <f t="shared" si="4"/>
        <v>-6.0730666227755137E-3</v>
      </c>
      <c r="F31" s="86">
        <f t="shared" si="5"/>
        <v>0.47835</v>
      </c>
      <c r="G31" s="86">
        <f t="shared" si="5"/>
        <v>-6.0730666227755137E-3</v>
      </c>
      <c r="H31" s="86">
        <f t="shared" si="6"/>
        <v>0.22881872249999999</v>
      </c>
      <c r="I31" s="86">
        <f t="shared" si="7"/>
        <v>0.10945543590787499</v>
      </c>
      <c r="J31" s="86">
        <f t="shared" si="8"/>
        <v>5.2358007766532003E-2</v>
      </c>
      <c r="K31" s="86">
        <f t="shared" si="9"/>
        <v>-2.905051419004667E-3</v>
      </c>
      <c r="L31" s="86">
        <f t="shared" si="10"/>
        <v>-1.3896313462808823E-3</v>
      </c>
      <c r="M31" s="86">
        <f t="shared" ca="1" si="11"/>
        <v>-4.9869127284406199E-3</v>
      </c>
      <c r="N31" s="86">
        <f t="shared" ca="1" si="12"/>
        <v>1.1797302821788555E-6</v>
      </c>
      <c r="O31" s="87">
        <f t="shared" ca="1" si="13"/>
        <v>0.15591904182466967</v>
      </c>
      <c r="P31" s="86">
        <f t="shared" ca="1" si="14"/>
        <v>69.520033111518259</v>
      </c>
      <c r="Q31" s="86">
        <f t="shared" ca="1" si="15"/>
        <v>72.934886430849744</v>
      </c>
      <c r="R31" s="21">
        <f t="shared" ca="1" si="16"/>
        <v>-1.0861538943348938E-3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x14ac:dyDescent="0.2">
      <c r="A32" s="84">
        <v>5990.5</v>
      </c>
      <c r="B32" s="84">
        <v>-4.2969767891918309E-3</v>
      </c>
      <c r="C32" s="84">
        <v>1</v>
      </c>
      <c r="D32" s="85">
        <f t="shared" si="4"/>
        <v>0.59904999999999997</v>
      </c>
      <c r="E32" s="85">
        <f t="shared" si="4"/>
        <v>-4.2969767891918309E-3</v>
      </c>
      <c r="F32" s="86">
        <f t="shared" si="5"/>
        <v>0.59904999999999997</v>
      </c>
      <c r="G32" s="86">
        <f t="shared" si="5"/>
        <v>-4.2969767891918309E-3</v>
      </c>
      <c r="H32" s="86">
        <f t="shared" si="6"/>
        <v>0.35886090249999997</v>
      </c>
      <c r="I32" s="86">
        <f t="shared" si="7"/>
        <v>0.21497562364262496</v>
      </c>
      <c r="J32" s="86">
        <f t="shared" si="8"/>
        <v>0.12878114734311447</v>
      </c>
      <c r="K32" s="86">
        <f t="shared" si="9"/>
        <v>-2.5741039455653664E-3</v>
      </c>
      <c r="L32" s="86">
        <f t="shared" si="10"/>
        <v>-1.5420169685909327E-3</v>
      </c>
      <c r="M32" s="86">
        <f t="shared" ca="1" si="11"/>
        <v>-1.6681661369583219E-3</v>
      </c>
      <c r="N32" s="86">
        <f t="shared" ca="1" si="12"/>
        <v>6.9106454452963675E-6</v>
      </c>
      <c r="O32" s="87">
        <f t="shared" ca="1" si="13"/>
        <v>0.54284952835087474</v>
      </c>
      <c r="P32" s="86">
        <f t="shared" ca="1" si="14"/>
        <v>75.756788327251613</v>
      </c>
      <c r="Q32" s="86">
        <f t="shared" ca="1" si="15"/>
        <v>68.333218093736178</v>
      </c>
      <c r="R32" s="21">
        <f t="shared" ca="1" si="16"/>
        <v>-2.628810652233509E-3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x14ac:dyDescent="0.2">
      <c r="A33" s="84">
        <v>6178.5</v>
      </c>
      <c r="B33" s="84">
        <v>-2.2958469344303012E-3</v>
      </c>
      <c r="C33" s="84">
        <v>1</v>
      </c>
      <c r="D33" s="85">
        <f t="shared" si="4"/>
        <v>0.61785000000000001</v>
      </c>
      <c r="E33" s="85">
        <f t="shared" si="4"/>
        <v>-2.2958469344303012E-3</v>
      </c>
      <c r="F33" s="86">
        <f t="shared" si="5"/>
        <v>0.61785000000000001</v>
      </c>
      <c r="G33" s="86">
        <f t="shared" si="5"/>
        <v>-2.2958469344303012E-3</v>
      </c>
      <c r="H33" s="86">
        <f t="shared" si="6"/>
        <v>0.38173862250000001</v>
      </c>
      <c r="I33" s="86">
        <f t="shared" si="7"/>
        <v>0.23585720791162501</v>
      </c>
      <c r="J33" s="86">
        <f t="shared" si="8"/>
        <v>0.14572437590819751</v>
      </c>
      <c r="K33" s="86">
        <f t="shared" si="9"/>
        <v>-1.4184890284377617E-3</v>
      </c>
      <c r="L33" s="86">
        <f t="shared" si="10"/>
        <v>-8.7641344622027106E-4</v>
      </c>
      <c r="M33" s="86">
        <f t="shared" ca="1" si="11"/>
        <v>-1.0006067067250199E-3</v>
      </c>
      <c r="N33" s="86">
        <f t="shared" ca="1" si="12"/>
        <v>1.6776472474660289E-6</v>
      </c>
      <c r="O33" s="87">
        <f t="shared" ca="1" si="13"/>
        <v>0.57576059821627312</v>
      </c>
      <c r="P33" s="86">
        <f t="shared" ca="1" si="14"/>
        <v>73.177445264435562</v>
      </c>
      <c r="Q33" s="86">
        <f t="shared" ca="1" si="15"/>
        <v>64.426234074404263</v>
      </c>
      <c r="R33" s="21">
        <f t="shared" ca="1" si="16"/>
        <v>-1.2952402277052813E-3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x14ac:dyDescent="0.2">
      <c r="A34" s="84">
        <v>6179</v>
      </c>
      <c r="B34" s="84">
        <v>9.4990075012901798E-4</v>
      </c>
      <c r="C34" s="84">
        <v>1</v>
      </c>
      <c r="D34" s="85">
        <f t="shared" si="4"/>
        <v>0.6179</v>
      </c>
      <c r="E34" s="85">
        <f t="shared" si="4"/>
        <v>9.4990075012901798E-4</v>
      </c>
      <c r="F34" s="86">
        <f t="shared" si="5"/>
        <v>0.6179</v>
      </c>
      <c r="G34" s="86">
        <f t="shared" si="5"/>
        <v>9.4990075012901798E-4</v>
      </c>
      <c r="H34" s="86">
        <f t="shared" si="6"/>
        <v>0.38180040999999998</v>
      </c>
      <c r="I34" s="86">
        <f t="shared" si="7"/>
        <v>0.23591447333899998</v>
      </c>
      <c r="J34" s="86">
        <f t="shared" si="8"/>
        <v>0.1457715530761681</v>
      </c>
      <c r="K34" s="86">
        <f t="shared" si="9"/>
        <v>5.8694367350472024E-4</v>
      </c>
      <c r="L34" s="86">
        <f t="shared" si="10"/>
        <v>3.6267249585856664E-4</v>
      </c>
      <c r="M34" s="86">
        <f t="shared" ca="1" si="11"/>
        <v>-9.9877714705513126E-4</v>
      </c>
      <c r="N34" s="86">
        <f t="shared" ca="1" si="12"/>
        <v>3.7973455469740378E-6</v>
      </c>
      <c r="O34" s="87">
        <f t="shared" ca="1" si="13"/>
        <v>0.57583237423201938</v>
      </c>
      <c r="P34" s="86">
        <f t="shared" ca="1" si="14"/>
        <v>73.169375531263938</v>
      </c>
      <c r="Q34" s="86">
        <f t="shared" ca="1" si="15"/>
        <v>64.414859214952614</v>
      </c>
      <c r="R34" s="21">
        <f t="shared" ca="1" si="16"/>
        <v>1.9486778971841492E-3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x14ac:dyDescent="0.2">
      <c r="A35" s="84">
        <v>7482</v>
      </c>
      <c r="B35" s="84">
        <v>6.1683698659180664E-3</v>
      </c>
      <c r="C35" s="84">
        <v>1</v>
      </c>
      <c r="D35" s="85">
        <f t="shared" si="4"/>
        <v>0.74819999999999998</v>
      </c>
      <c r="E35" s="85">
        <f t="shared" si="4"/>
        <v>6.1683698659180664E-3</v>
      </c>
      <c r="F35" s="86">
        <f t="shared" si="5"/>
        <v>0.74819999999999998</v>
      </c>
      <c r="G35" s="86">
        <f t="shared" si="5"/>
        <v>6.1683698659180664E-3</v>
      </c>
      <c r="H35" s="86">
        <f t="shared" si="6"/>
        <v>0.55980323999999992</v>
      </c>
      <c r="I35" s="86">
        <f t="shared" si="7"/>
        <v>0.41884478416799992</v>
      </c>
      <c r="J35" s="86">
        <f t="shared" si="8"/>
        <v>0.31337966751449753</v>
      </c>
      <c r="K35" s="86">
        <f t="shared" si="9"/>
        <v>4.6151743336798967E-3</v>
      </c>
      <c r="L35" s="86">
        <f t="shared" si="10"/>
        <v>3.4530734364592985E-3</v>
      </c>
      <c r="M35" s="86">
        <f t="shared" ca="1" si="11"/>
        <v>4.7446231912442668E-3</v>
      </c>
      <c r="N35" s="86">
        <f t="shared" ca="1" si="12"/>
        <v>2.0270545936447017E-6</v>
      </c>
      <c r="O35" s="87">
        <f t="shared" ca="1" si="13"/>
        <v>0.46199137235435883</v>
      </c>
      <c r="P35" s="86">
        <f t="shared" ca="1" si="14"/>
        <v>35.851591348831754</v>
      </c>
      <c r="Q35" s="86">
        <f t="shared" ca="1" si="15"/>
        <v>24.034314412562964</v>
      </c>
      <c r="R35" s="21">
        <f t="shared" ca="1" si="16"/>
        <v>1.4237466746737995E-3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x14ac:dyDescent="0.2">
      <c r="A36" s="84">
        <v>8584.5</v>
      </c>
      <c r="B36" s="84">
        <v>7.6420169934863225E-3</v>
      </c>
      <c r="C36" s="84">
        <v>1</v>
      </c>
      <c r="D36" s="85">
        <f t="shared" si="4"/>
        <v>0.85845000000000005</v>
      </c>
      <c r="E36" s="85">
        <f t="shared" si="4"/>
        <v>7.6420169934863225E-3</v>
      </c>
      <c r="F36" s="86">
        <f t="shared" si="5"/>
        <v>0.85845000000000005</v>
      </c>
      <c r="G36" s="86">
        <f t="shared" si="5"/>
        <v>7.6420169934863225E-3</v>
      </c>
      <c r="H36" s="86">
        <f t="shared" si="6"/>
        <v>0.73693640250000003</v>
      </c>
      <c r="I36" s="86">
        <f t="shared" si="7"/>
        <v>0.63262305472612501</v>
      </c>
      <c r="J36" s="86">
        <f t="shared" si="8"/>
        <v>0.54307526132964201</v>
      </c>
      <c r="K36" s="86">
        <f t="shared" si="9"/>
        <v>6.5602894880583337E-3</v>
      </c>
      <c r="L36" s="86">
        <f t="shared" si="10"/>
        <v>5.6316805110236765E-3</v>
      </c>
      <c r="M36" s="86">
        <f t="shared" ca="1" si="11"/>
        <v>1.1127555841886565E-2</v>
      </c>
      <c r="N36" s="86">
        <f t="shared" ca="1" si="12"/>
        <v>1.2148981063707287E-5</v>
      </c>
      <c r="O36" s="87">
        <f t="shared" ca="1" si="13"/>
        <v>8.8043867601186973E-2</v>
      </c>
      <c r="P36" s="86">
        <f t="shared" ca="1" si="14"/>
        <v>2.987495619124771</v>
      </c>
      <c r="Q36" s="86">
        <f t="shared" ca="1" si="15"/>
        <v>7.0785271384823656E-2</v>
      </c>
      <c r="R36" s="21">
        <f t="shared" ca="1" si="16"/>
        <v>-3.4855388484002423E-3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x14ac:dyDescent="0.2">
      <c r="A37" s="84">
        <v>8587.5</v>
      </c>
      <c r="B37" s="84">
        <v>1.0716503107687458E-2</v>
      </c>
      <c r="C37" s="84">
        <v>1</v>
      </c>
      <c r="D37" s="85">
        <f t="shared" si="4"/>
        <v>0.85875000000000001</v>
      </c>
      <c r="E37" s="85">
        <f t="shared" si="4"/>
        <v>1.0716503107687458E-2</v>
      </c>
      <c r="F37" s="86">
        <f t="shared" si="5"/>
        <v>0.85875000000000001</v>
      </c>
      <c r="G37" s="86">
        <f t="shared" si="5"/>
        <v>1.0716503107687458E-2</v>
      </c>
      <c r="H37" s="86">
        <f t="shared" si="6"/>
        <v>0.73745156249999999</v>
      </c>
      <c r="I37" s="86">
        <f t="shared" si="7"/>
        <v>0.63328652929687501</v>
      </c>
      <c r="J37" s="86">
        <f t="shared" si="8"/>
        <v>0.54383480703369147</v>
      </c>
      <c r="K37" s="86">
        <f t="shared" si="9"/>
        <v>9.2027970437266043E-3</v>
      </c>
      <c r="L37" s="86">
        <f t="shared" si="10"/>
        <v>7.9029019613002221E-3</v>
      </c>
      <c r="M37" s="86">
        <f t="shared" ca="1" si="11"/>
        <v>1.1146829309280501E-2</v>
      </c>
      <c r="N37" s="86">
        <f t="shared" ca="1" si="12"/>
        <v>1.8518063977749592E-7</v>
      </c>
      <c r="O37" s="87">
        <f t="shared" ca="1" si="13"/>
        <v>8.7192972148116735E-2</v>
      </c>
      <c r="P37" s="86">
        <f t="shared" ca="1" si="14"/>
        <v>2.9386080690051073</v>
      </c>
      <c r="Q37" s="86">
        <f t="shared" ca="1" si="15"/>
        <v>6.2973784659141663E-2</v>
      </c>
      <c r="R37" s="21">
        <f t="shared" ca="1" si="16"/>
        <v>-4.3032620159304258E-4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x14ac:dyDescent="0.2">
      <c r="A38" s="84">
        <v>8726</v>
      </c>
      <c r="B38" s="84">
        <v>1.4088612064369954E-2</v>
      </c>
      <c r="C38" s="84">
        <v>1</v>
      </c>
      <c r="D38" s="85">
        <f t="shared" si="4"/>
        <v>0.87260000000000004</v>
      </c>
      <c r="E38" s="85">
        <f t="shared" si="4"/>
        <v>1.4088612064369954E-2</v>
      </c>
      <c r="F38" s="86">
        <f t="shared" si="5"/>
        <v>0.87260000000000004</v>
      </c>
      <c r="G38" s="86">
        <f t="shared" si="5"/>
        <v>1.4088612064369954E-2</v>
      </c>
      <c r="H38" s="86">
        <f t="shared" si="6"/>
        <v>0.7614307600000001</v>
      </c>
      <c r="I38" s="86">
        <f t="shared" si="7"/>
        <v>0.66442448117600017</v>
      </c>
      <c r="J38" s="86">
        <f t="shared" si="8"/>
        <v>0.57977680227417783</v>
      </c>
      <c r="K38" s="86">
        <f t="shared" si="9"/>
        <v>1.2293722887369223E-2</v>
      </c>
      <c r="L38" s="86">
        <f t="shared" si="10"/>
        <v>1.0727502591518384E-2</v>
      </c>
      <c r="M38" s="86">
        <f t="shared" ca="1" si="11"/>
        <v>1.204787767995797E-2</v>
      </c>
      <c r="N38" s="86">
        <f t="shared" ca="1" si="12"/>
        <v>4.1645968277213582E-6</v>
      </c>
      <c r="O38" s="87">
        <f t="shared" ca="1" si="13"/>
        <v>5.1344658350725561E-2</v>
      </c>
      <c r="P38" s="86">
        <f t="shared" ca="1" si="14"/>
        <v>1.088310368471576</v>
      </c>
      <c r="Q38" s="86">
        <f t="shared" ca="1" si="15"/>
        <v>0.21282487610823528</v>
      </c>
      <c r="R38" s="21">
        <f t="shared" ca="1" si="16"/>
        <v>2.0407343844119838E-3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x14ac:dyDescent="0.2">
      <c r="A39" s="84">
        <v>8741</v>
      </c>
      <c r="B39" s="84">
        <v>1.3961042641312815E-2</v>
      </c>
      <c r="C39" s="84">
        <v>1</v>
      </c>
      <c r="D39" s="85">
        <f t="shared" si="4"/>
        <v>0.87409999999999999</v>
      </c>
      <c r="E39" s="85">
        <f t="shared" si="4"/>
        <v>1.3961042641312815E-2</v>
      </c>
      <c r="F39" s="86">
        <f t="shared" si="5"/>
        <v>0.87409999999999999</v>
      </c>
      <c r="G39" s="86">
        <f t="shared" si="5"/>
        <v>1.3961042641312815E-2</v>
      </c>
      <c r="H39" s="86">
        <f t="shared" si="6"/>
        <v>0.76405080999999997</v>
      </c>
      <c r="I39" s="86">
        <f t="shared" si="7"/>
        <v>0.66785681302099997</v>
      </c>
      <c r="J39" s="86">
        <f t="shared" si="8"/>
        <v>0.58377364026165612</v>
      </c>
      <c r="K39" s="86">
        <f t="shared" si="9"/>
        <v>1.2203347372771532E-2</v>
      </c>
      <c r="L39" s="86">
        <f t="shared" si="10"/>
        <v>1.0666945938539596E-2</v>
      </c>
      <c r="M39" s="86">
        <f t="shared" ca="1" si="11"/>
        <v>1.2146786664311092E-2</v>
      </c>
      <c r="N39" s="86">
        <f t="shared" ca="1" si="12"/>
        <v>3.2915247500864778E-6</v>
      </c>
      <c r="O39" s="87">
        <f t="shared" ca="1" si="13"/>
        <v>4.7908357404913789E-2</v>
      </c>
      <c r="P39" s="86">
        <f t="shared" ca="1" si="14"/>
        <v>0.93844822048608145</v>
      </c>
      <c r="Q39" s="86">
        <f t="shared" ca="1" si="15"/>
        <v>0.29181825172183273</v>
      </c>
      <c r="R39" s="21">
        <f t="shared" ca="1" si="16"/>
        <v>1.8142559770017233E-3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x14ac:dyDescent="0.2">
      <c r="A40" s="84">
        <v>8742.5</v>
      </c>
      <c r="B40" s="84">
        <v>1.0848285695828963E-2</v>
      </c>
      <c r="C40" s="84">
        <v>1</v>
      </c>
      <c r="D40" s="85">
        <f t="shared" si="4"/>
        <v>0.87424999999999997</v>
      </c>
      <c r="E40" s="85">
        <f t="shared" si="4"/>
        <v>1.0848285695828963E-2</v>
      </c>
      <c r="F40" s="86">
        <f t="shared" si="5"/>
        <v>0.87424999999999997</v>
      </c>
      <c r="G40" s="86">
        <f t="shared" si="5"/>
        <v>1.0848285695828963E-2</v>
      </c>
      <c r="H40" s="86">
        <f t="shared" si="6"/>
        <v>0.76431306249999997</v>
      </c>
      <c r="I40" s="86">
        <f t="shared" si="7"/>
        <v>0.66820069489062495</v>
      </c>
      <c r="J40" s="86">
        <f t="shared" si="8"/>
        <v>0.5841744575081288</v>
      </c>
      <c r="K40" s="86">
        <f t="shared" si="9"/>
        <v>9.484113769578471E-3</v>
      </c>
      <c r="L40" s="86">
        <f t="shared" si="10"/>
        <v>8.2914864630539778E-3</v>
      </c>
      <c r="M40" s="86">
        <f t="shared" ca="1" si="11"/>
        <v>1.2156691778740243E-2</v>
      </c>
      <c r="N40" s="86">
        <f t="shared" ca="1" si="12"/>
        <v>1.7119264777992394E-6</v>
      </c>
      <c r="O40" s="87">
        <f t="shared" ca="1" si="13"/>
        <v>4.7569986161742982E-2</v>
      </c>
      <c r="P40" s="86">
        <f t="shared" ca="1" si="14"/>
        <v>0.92403484122528823</v>
      </c>
      <c r="Q40" s="86">
        <f t="shared" ca="1" si="15"/>
        <v>0.30042228162202289</v>
      </c>
      <c r="R40" s="21">
        <f t="shared" ca="1" si="16"/>
        <v>-1.3084060829112801E-3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x14ac:dyDescent="0.2">
      <c r="A41" s="84">
        <v>9135</v>
      </c>
      <c r="B41" s="84">
        <v>1.465021902549779E-2</v>
      </c>
      <c r="C41" s="84">
        <v>1</v>
      </c>
      <c r="D41" s="85">
        <f t="shared" si="4"/>
        <v>0.91349999999999998</v>
      </c>
      <c r="E41" s="85">
        <f t="shared" si="4"/>
        <v>1.465021902549779E-2</v>
      </c>
      <c r="F41" s="86">
        <f t="shared" si="5"/>
        <v>0.91349999999999998</v>
      </c>
      <c r="G41" s="86">
        <f t="shared" si="5"/>
        <v>1.465021902549779E-2</v>
      </c>
      <c r="H41" s="86">
        <f t="shared" si="6"/>
        <v>0.83448224999999998</v>
      </c>
      <c r="I41" s="86">
        <f t="shared" si="7"/>
        <v>0.76229953537499995</v>
      </c>
      <c r="J41" s="86">
        <f t="shared" si="8"/>
        <v>0.6963606255650624</v>
      </c>
      <c r="K41" s="86">
        <f t="shared" si="9"/>
        <v>1.3382975079792232E-2</v>
      </c>
      <c r="L41" s="86">
        <f t="shared" si="10"/>
        <v>1.2225347735390203E-2</v>
      </c>
      <c r="M41" s="86">
        <f t="shared" ca="1" si="11"/>
        <v>1.4837355604563153E-2</v>
      </c>
      <c r="N41" s="86">
        <f t="shared" ca="1" si="12"/>
        <v>3.5020099224286695E-8</v>
      </c>
      <c r="O41" s="87">
        <f t="shared" ca="1" si="13"/>
        <v>8.635240830533336E-6</v>
      </c>
      <c r="P41" s="86">
        <f t="shared" ca="1" si="14"/>
        <v>1.2423701219695578</v>
      </c>
      <c r="Q41" s="86">
        <f t="shared" ca="1" si="15"/>
        <v>7.4696174772127568</v>
      </c>
      <c r="R41" s="21">
        <f t="shared" ca="1" si="16"/>
        <v>-1.8713657906536257E-4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x14ac:dyDescent="0.2">
      <c r="A42" s="84">
        <v>9359.5</v>
      </c>
      <c r="B42" s="84">
        <v>1.585092993627768E-2</v>
      </c>
      <c r="C42" s="84">
        <v>1</v>
      </c>
      <c r="D42" s="85">
        <f t="shared" si="4"/>
        <v>0.93594999999999995</v>
      </c>
      <c r="E42" s="85">
        <f t="shared" si="4"/>
        <v>1.585092993627768E-2</v>
      </c>
      <c r="F42" s="86">
        <f t="shared" si="5"/>
        <v>0.93594999999999995</v>
      </c>
      <c r="G42" s="86">
        <f t="shared" si="5"/>
        <v>1.585092993627768E-2</v>
      </c>
      <c r="H42" s="86">
        <f t="shared" si="6"/>
        <v>0.87600240249999994</v>
      </c>
      <c r="I42" s="86">
        <f t="shared" si="7"/>
        <v>0.81989444861987493</v>
      </c>
      <c r="J42" s="86">
        <f t="shared" si="8"/>
        <v>0.76738020918577188</v>
      </c>
      <c r="K42" s="86">
        <f t="shared" si="9"/>
        <v>1.4835677873859095E-2</v>
      </c>
      <c r="L42" s="86">
        <f t="shared" si="10"/>
        <v>1.3885452706038418E-2</v>
      </c>
      <c r="M42" s="86">
        <f t="shared" ca="1" si="11"/>
        <v>1.6450188620238192E-2</v>
      </c>
      <c r="N42" s="86">
        <f t="shared" ca="1" si="12"/>
        <v>3.5911097030208431E-7</v>
      </c>
      <c r="O42" s="87">
        <f t="shared" ca="1" si="13"/>
        <v>2.1279708131193058E-2</v>
      </c>
      <c r="P42" s="86">
        <f t="shared" ca="1" si="14"/>
        <v>5.8129861447562083</v>
      </c>
      <c r="Q42" s="86">
        <f t="shared" ca="1" si="15"/>
        <v>16.702948214171652</v>
      </c>
      <c r="R42" s="21">
        <f t="shared" ca="1" si="16"/>
        <v>-5.9925868396051157E-4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x14ac:dyDescent="0.2">
      <c r="A43" s="84">
        <v>9377.5</v>
      </c>
      <c r="B43" s="84">
        <v>1.509784662630409E-2</v>
      </c>
      <c r="C43" s="84">
        <v>1</v>
      </c>
      <c r="D43" s="85">
        <f t="shared" si="4"/>
        <v>0.93774999999999997</v>
      </c>
      <c r="E43" s="85">
        <f t="shared" si="4"/>
        <v>1.509784662630409E-2</v>
      </c>
      <c r="F43" s="86">
        <f t="shared" si="5"/>
        <v>0.93774999999999997</v>
      </c>
      <c r="G43" s="86">
        <f t="shared" si="5"/>
        <v>1.509784662630409E-2</v>
      </c>
      <c r="H43" s="86">
        <f t="shared" si="6"/>
        <v>0.87937506249999997</v>
      </c>
      <c r="I43" s="86">
        <f t="shared" si="7"/>
        <v>0.8246339648593749</v>
      </c>
      <c r="J43" s="86">
        <f t="shared" si="8"/>
        <v>0.77330050054687882</v>
      </c>
      <c r="K43" s="86">
        <f t="shared" si="9"/>
        <v>1.415800567381666E-2</v>
      </c>
      <c r="L43" s="86">
        <f t="shared" si="10"/>
        <v>1.3276669820621572E-2</v>
      </c>
      <c r="M43" s="86">
        <f t="shared" ca="1" si="11"/>
        <v>1.6582009810317405E-2</v>
      </c>
      <c r="N43" s="86">
        <f t="shared" ca="1" si="12"/>
        <v>2.2027403567805417E-6</v>
      </c>
      <c r="O43" s="87">
        <f t="shared" ca="1" si="13"/>
        <v>2.491858758444488E-2</v>
      </c>
      <c r="P43" s="86">
        <f t="shared" ca="1" si="14"/>
        <v>6.3423008016239217</v>
      </c>
      <c r="Q43" s="86">
        <f t="shared" ca="1" si="15"/>
        <v>17.629549370061945</v>
      </c>
      <c r="R43" s="21">
        <f t="shared" ca="1" si="16"/>
        <v>-1.4841631840133152E-3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 x14ac:dyDescent="0.2">
      <c r="A44" s="84">
        <v>9675.5</v>
      </c>
      <c r="B44" s="84">
        <v>1.7863467342976946E-2</v>
      </c>
      <c r="C44" s="84">
        <v>1</v>
      </c>
      <c r="D44" s="85">
        <f t="shared" si="4"/>
        <v>0.96755000000000002</v>
      </c>
      <c r="E44" s="85">
        <f t="shared" si="4"/>
        <v>1.7863467342976946E-2</v>
      </c>
      <c r="F44" s="86">
        <f t="shared" si="5"/>
        <v>0.96755000000000002</v>
      </c>
      <c r="G44" s="86">
        <f t="shared" si="5"/>
        <v>1.7863467342976946E-2</v>
      </c>
      <c r="H44" s="86">
        <f t="shared" si="6"/>
        <v>0.9361530025</v>
      </c>
      <c r="I44" s="86">
        <f t="shared" si="7"/>
        <v>0.905774837568875</v>
      </c>
      <c r="J44" s="86">
        <f t="shared" si="8"/>
        <v>0.87638244408976507</v>
      </c>
      <c r="K44" s="86">
        <f t="shared" si="9"/>
        <v>1.7283797827697345E-2</v>
      </c>
      <c r="L44" s="86">
        <f t="shared" si="10"/>
        <v>1.6722938588188567E-2</v>
      </c>
      <c r="M44" s="86">
        <f t="shared" ca="1" si="11"/>
        <v>1.8818471399927136E-2</v>
      </c>
      <c r="N44" s="86">
        <f t="shared" ca="1" si="12"/>
        <v>9.120327487913217E-7</v>
      </c>
      <c r="O44" s="87">
        <f t="shared" ca="1" si="13"/>
        <v>0.13499901503006281</v>
      </c>
      <c r="P44" s="86">
        <f t="shared" ca="1" si="14"/>
        <v>19.099025596623338</v>
      </c>
      <c r="Q44" s="86">
        <f t="shared" ca="1" si="15"/>
        <v>37.466390214799716</v>
      </c>
      <c r="R44" s="21">
        <f t="shared" ca="1" si="16"/>
        <v>-9.5500405695018997E-4</v>
      </c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 x14ac:dyDescent="0.2">
      <c r="A45" s="84">
        <v>9697</v>
      </c>
      <c r="B45" s="84">
        <v>2.023061782529112E-2</v>
      </c>
      <c r="C45" s="84">
        <v>1</v>
      </c>
      <c r="D45" s="85">
        <f t="shared" si="4"/>
        <v>0.96970000000000001</v>
      </c>
      <c r="E45" s="85">
        <f t="shared" si="4"/>
        <v>2.023061782529112E-2</v>
      </c>
      <c r="F45" s="86">
        <f t="shared" si="5"/>
        <v>0.96970000000000001</v>
      </c>
      <c r="G45" s="86">
        <f t="shared" si="5"/>
        <v>2.023061782529112E-2</v>
      </c>
      <c r="H45" s="86">
        <f t="shared" si="6"/>
        <v>0.94031809</v>
      </c>
      <c r="I45" s="86">
        <f t="shared" si="7"/>
        <v>0.91182645187300004</v>
      </c>
      <c r="J45" s="86">
        <f t="shared" si="8"/>
        <v>0.88419811038124818</v>
      </c>
      <c r="K45" s="86">
        <f t="shared" si="9"/>
        <v>1.9617630105184799E-2</v>
      </c>
      <c r="L45" s="86">
        <f t="shared" si="10"/>
        <v>1.9023215912997698E-2</v>
      </c>
      <c r="M45" s="86">
        <f t="shared" ca="1" si="11"/>
        <v>1.8983772434656238E-2</v>
      </c>
      <c r="N45" s="86">
        <f t="shared" ca="1" si="12"/>
        <v>1.5546234281474515E-6</v>
      </c>
      <c r="O45" s="87">
        <f t="shared" ca="1" si="13"/>
        <v>0.14696515283418843</v>
      </c>
      <c r="P45" s="86">
        <f t="shared" ca="1" si="14"/>
        <v>20.333403635601993</v>
      </c>
      <c r="Q45" s="86">
        <f t="shared" ca="1" si="15"/>
        <v>39.248060691701383</v>
      </c>
      <c r="R45" s="21">
        <f t="shared" ca="1" si="16"/>
        <v>1.246845390634882E-3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 x14ac:dyDescent="0.2">
      <c r="A46" s="84">
        <v>10383</v>
      </c>
      <c r="B46" s="84">
        <v>2.6596442708978429E-2</v>
      </c>
      <c r="C46" s="84">
        <v>1</v>
      </c>
      <c r="D46" s="85">
        <f t="shared" si="4"/>
        <v>1.0383</v>
      </c>
      <c r="E46" s="85">
        <f t="shared" si="4"/>
        <v>2.6596442708978429E-2</v>
      </c>
      <c r="F46" s="86">
        <f t="shared" si="5"/>
        <v>1.0383</v>
      </c>
      <c r="G46" s="86">
        <f t="shared" si="5"/>
        <v>2.6596442708978429E-2</v>
      </c>
      <c r="H46" s="86">
        <f t="shared" si="6"/>
        <v>1.0780668900000001</v>
      </c>
      <c r="I46" s="86">
        <f t="shared" si="7"/>
        <v>1.1193568518870001</v>
      </c>
      <c r="J46" s="86">
        <f t="shared" si="8"/>
        <v>1.1622282193142721</v>
      </c>
      <c r="K46" s="86">
        <f t="shared" si="9"/>
        <v>2.7615086464732302E-2</v>
      </c>
      <c r="L46" s="86">
        <f t="shared" si="10"/>
        <v>2.8672744276331548E-2</v>
      </c>
      <c r="M46" s="86">
        <f t="shared" ca="1" si="11"/>
        <v>2.4536802908782455E-2</v>
      </c>
      <c r="N46" s="86">
        <f t="shared" ca="1" si="12"/>
        <v>4.2421161065513119E-6</v>
      </c>
      <c r="O46" s="87">
        <f t="shared" ca="1" si="13"/>
        <v>0.90199506560454279</v>
      </c>
      <c r="P46" s="86">
        <f t="shared" ca="1" si="14"/>
        <v>86.99037315598639</v>
      </c>
      <c r="Q46" s="86">
        <f t="shared" ca="1" si="15"/>
        <v>125.87544059164833</v>
      </c>
      <c r="R46" s="21">
        <f t="shared" ca="1" si="16"/>
        <v>2.059639800195974E-3</v>
      </c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 x14ac:dyDescent="0.2">
      <c r="A47" s="84"/>
      <c r="B47" s="84"/>
      <c r="C47" s="84"/>
      <c r="D47" s="85">
        <f t="shared" si="4"/>
        <v>0</v>
      </c>
      <c r="E47" s="85">
        <f t="shared" si="4"/>
        <v>0</v>
      </c>
      <c r="F47" s="86">
        <f t="shared" si="5"/>
        <v>0</v>
      </c>
      <c r="G47" s="86">
        <f t="shared" si="5"/>
        <v>0</v>
      </c>
      <c r="H47" s="86">
        <f t="shared" si="6"/>
        <v>0</v>
      </c>
      <c r="I47" s="86">
        <f t="shared" si="7"/>
        <v>0</v>
      </c>
      <c r="J47" s="86">
        <f t="shared" si="8"/>
        <v>0</v>
      </c>
      <c r="K47" s="86">
        <f t="shared" si="9"/>
        <v>0</v>
      </c>
      <c r="L47" s="86">
        <f t="shared" si="10"/>
        <v>0</v>
      </c>
      <c r="M47" s="86">
        <f t="shared" ca="1" si="11"/>
        <v>-1.6802611096250804E-3</v>
      </c>
      <c r="N47" s="86">
        <f t="shared" ca="1" si="12"/>
        <v>0</v>
      </c>
      <c r="O47" s="87">
        <f t="shared" ca="1" si="13"/>
        <v>0</v>
      </c>
      <c r="P47" s="86">
        <f t="shared" ca="1" si="14"/>
        <v>0</v>
      </c>
      <c r="Q47" s="86">
        <f t="shared" ca="1" si="15"/>
        <v>0</v>
      </c>
      <c r="R47" s="21">
        <f t="shared" ca="1" si="16"/>
        <v>1.6802611096250804E-3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 x14ac:dyDescent="0.2">
      <c r="A48" s="84"/>
      <c r="B48" s="84"/>
      <c r="C48" s="84"/>
      <c r="D48" s="85">
        <f t="shared" si="4"/>
        <v>0</v>
      </c>
      <c r="E48" s="85">
        <f t="shared" si="4"/>
        <v>0</v>
      </c>
      <c r="F48" s="86">
        <f t="shared" si="5"/>
        <v>0</v>
      </c>
      <c r="G48" s="86">
        <f t="shared" si="5"/>
        <v>0</v>
      </c>
      <c r="H48" s="86">
        <f t="shared" si="6"/>
        <v>0</v>
      </c>
      <c r="I48" s="86">
        <f t="shared" si="7"/>
        <v>0</v>
      </c>
      <c r="J48" s="86">
        <f t="shared" si="8"/>
        <v>0</v>
      </c>
      <c r="K48" s="86">
        <f t="shared" si="9"/>
        <v>0</v>
      </c>
      <c r="L48" s="86">
        <f t="shared" si="10"/>
        <v>0</v>
      </c>
      <c r="M48" s="86">
        <f t="shared" ca="1" si="11"/>
        <v>-1.6802611096250804E-3</v>
      </c>
      <c r="N48" s="86">
        <f t="shared" ca="1" si="12"/>
        <v>0</v>
      </c>
      <c r="O48" s="87">
        <f t="shared" ca="1" si="13"/>
        <v>0</v>
      </c>
      <c r="P48" s="86">
        <f t="shared" ca="1" si="14"/>
        <v>0</v>
      </c>
      <c r="Q48" s="86">
        <f t="shared" ca="1" si="15"/>
        <v>0</v>
      </c>
      <c r="R48" s="21">
        <f t="shared" ca="1" si="16"/>
        <v>1.6802611096250804E-3</v>
      </c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x14ac:dyDescent="0.2">
      <c r="A49" s="84"/>
      <c r="B49" s="84"/>
      <c r="C49" s="84"/>
      <c r="D49" s="85">
        <f t="shared" si="4"/>
        <v>0</v>
      </c>
      <c r="E49" s="85">
        <f t="shared" si="4"/>
        <v>0</v>
      </c>
      <c r="F49" s="86">
        <f t="shared" si="5"/>
        <v>0</v>
      </c>
      <c r="G49" s="86">
        <f t="shared" si="5"/>
        <v>0</v>
      </c>
      <c r="H49" s="86">
        <f t="shared" si="6"/>
        <v>0</v>
      </c>
      <c r="I49" s="86">
        <f t="shared" si="7"/>
        <v>0</v>
      </c>
      <c r="J49" s="86">
        <f t="shared" si="8"/>
        <v>0</v>
      </c>
      <c r="K49" s="86">
        <f t="shared" si="9"/>
        <v>0</v>
      </c>
      <c r="L49" s="86">
        <f t="shared" si="10"/>
        <v>0</v>
      </c>
      <c r="M49" s="86">
        <f t="shared" ca="1" si="11"/>
        <v>-1.6802611096250804E-3</v>
      </c>
      <c r="N49" s="86">
        <f t="shared" ca="1" si="12"/>
        <v>0</v>
      </c>
      <c r="O49" s="87">
        <f t="shared" ca="1" si="13"/>
        <v>0</v>
      </c>
      <c r="P49" s="86">
        <f t="shared" ca="1" si="14"/>
        <v>0</v>
      </c>
      <c r="Q49" s="86">
        <f t="shared" ca="1" si="15"/>
        <v>0</v>
      </c>
      <c r="R49" s="21">
        <f t="shared" ca="1" si="16"/>
        <v>1.6802611096250804E-3</v>
      </c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x14ac:dyDescent="0.2">
      <c r="A50" s="84"/>
      <c r="B50" s="84"/>
      <c r="C50" s="84"/>
      <c r="D50" s="85">
        <f t="shared" si="4"/>
        <v>0</v>
      </c>
      <c r="E50" s="85">
        <f t="shared" si="4"/>
        <v>0</v>
      </c>
      <c r="F50" s="86">
        <f t="shared" si="5"/>
        <v>0</v>
      </c>
      <c r="G50" s="86">
        <f t="shared" si="5"/>
        <v>0</v>
      </c>
      <c r="H50" s="86">
        <f t="shared" si="6"/>
        <v>0</v>
      </c>
      <c r="I50" s="86">
        <f t="shared" si="7"/>
        <v>0</v>
      </c>
      <c r="J50" s="86">
        <f t="shared" si="8"/>
        <v>0</v>
      </c>
      <c r="K50" s="86">
        <f t="shared" si="9"/>
        <v>0</v>
      </c>
      <c r="L50" s="86">
        <f t="shared" si="10"/>
        <v>0</v>
      </c>
      <c r="M50" s="86">
        <f t="shared" ca="1" si="11"/>
        <v>-1.6802611096250804E-3</v>
      </c>
      <c r="N50" s="86">
        <f t="shared" ca="1" si="12"/>
        <v>0</v>
      </c>
      <c r="O50" s="87">
        <f t="shared" ca="1" si="13"/>
        <v>0</v>
      </c>
      <c r="P50" s="86">
        <f t="shared" ca="1" si="14"/>
        <v>0</v>
      </c>
      <c r="Q50" s="86">
        <f t="shared" ca="1" si="15"/>
        <v>0</v>
      </c>
      <c r="R50" s="21">
        <f t="shared" ca="1" si="16"/>
        <v>1.6802611096250804E-3</v>
      </c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x14ac:dyDescent="0.2">
      <c r="A51" s="84"/>
      <c r="B51" s="84"/>
      <c r="C51" s="84"/>
      <c r="D51" s="85">
        <f t="shared" si="4"/>
        <v>0</v>
      </c>
      <c r="E51" s="85">
        <f t="shared" si="4"/>
        <v>0</v>
      </c>
      <c r="F51" s="86">
        <f t="shared" si="5"/>
        <v>0</v>
      </c>
      <c r="G51" s="86">
        <f t="shared" si="5"/>
        <v>0</v>
      </c>
      <c r="H51" s="86">
        <f t="shared" si="6"/>
        <v>0</v>
      </c>
      <c r="I51" s="86">
        <f t="shared" si="7"/>
        <v>0</v>
      </c>
      <c r="J51" s="86">
        <f t="shared" si="8"/>
        <v>0</v>
      </c>
      <c r="K51" s="86">
        <f t="shared" si="9"/>
        <v>0</v>
      </c>
      <c r="L51" s="86">
        <f t="shared" si="10"/>
        <v>0</v>
      </c>
      <c r="M51" s="86">
        <f t="shared" ca="1" si="11"/>
        <v>-1.6802611096250804E-3</v>
      </c>
      <c r="N51" s="86">
        <f t="shared" ca="1" si="12"/>
        <v>0</v>
      </c>
      <c r="O51" s="87">
        <f t="shared" ca="1" si="13"/>
        <v>0</v>
      </c>
      <c r="P51" s="86">
        <f t="shared" ca="1" si="14"/>
        <v>0</v>
      </c>
      <c r="Q51" s="86">
        <f t="shared" ca="1" si="15"/>
        <v>0</v>
      </c>
      <c r="R51" s="21">
        <f t="shared" ca="1" si="16"/>
        <v>1.6802611096250804E-3</v>
      </c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x14ac:dyDescent="0.2">
      <c r="A52" s="84"/>
      <c r="B52" s="84"/>
      <c r="C52" s="84"/>
      <c r="D52" s="85">
        <f t="shared" si="4"/>
        <v>0</v>
      </c>
      <c r="E52" s="85">
        <f t="shared" si="4"/>
        <v>0</v>
      </c>
      <c r="F52" s="86">
        <f t="shared" si="5"/>
        <v>0</v>
      </c>
      <c r="G52" s="86">
        <f t="shared" si="5"/>
        <v>0</v>
      </c>
      <c r="H52" s="86">
        <f t="shared" si="6"/>
        <v>0</v>
      </c>
      <c r="I52" s="86">
        <f t="shared" si="7"/>
        <v>0</v>
      </c>
      <c r="J52" s="86">
        <f t="shared" si="8"/>
        <v>0</v>
      </c>
      <c r="K52" s="86">
        <f t="shared" si="9"/>
        <v>0</v>
      </c>
      <c r="L52" s="86">
        <f t="shared" si="10"/>
        <v>0</v>
      </c>
      <c r="M52" s="86">
        <f t="shared" ca="1" si="11"/>
        <v>-1.6802611096250804E-3</v>
      </c>
      <c r="N52" s="86">
        <f t="shared" ca="1" si="12"/>
        <v>0</v>
      </c>
      <c r="O52" s="87">
        <f t="shared" ca="1" si="13"/>
        <v>0</v>
      </c>
      <c r="P52" s="86">
        <f t="shared" ca="1" si="14"/>
        <v>0</v>
      </c>
      <c r="Q52" s="86">
        <f t="shared" ca="1" si="15"/>
        <v>0</v>
      </c>
      <c r="R52" s="21">
        <f t="shared" ca="1" si="16"/>
        <v>1.6802611096250804E-3</v>
      </c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x14ac:dyDescent="0.2">
      <c r="A53" s="84"/>
      <c r="B53" s="84"/>
      <c r="C53" s="84"/>
      <c r="D53" s="85">
        <f t="shared" si="4"/>
        <v>0</v>
      </c>
      <c r="E53" s="85">
        <f t="shared" si="4"/>
        <v>0</v>
      </c>
      <c r="F53" s="86">
        <f t="shared" si="5"/>
        <v>0</v>
      </c>
      <c r="G53" s="86">
        <f t="shared" si="5"/>
        <v>0</v>
      </c>
      <c r="H53" s="86">
        <f t="shared" si="6"/>
        <v>0</v>
      </c>
      <c r="I53" s="86">
        <f t="shared" si="7"/>
        <v>0</v>
      </c>
      <c r="J53" s="86">
        <f t="shared" si="8"/>
        <v>0</v>
      </c>
      <c r="K53" s="86">
        <f t="shared" si="9"/>
        <v>0</v>
      </c>
      <c r="L53" s="86">
        <f t="shared" si="10"/>
        <v>0</v>
      </c>
      <c r="M53" s="86">
        <f t="shared" ca="1" si="11"/>
        <v>-1.6802611096250804E-3</v>
      </c>
      <c r="N53" s="86">
        <f t="shared" ca="1" si="12"/>
        <v>0</v>
      </c>
      <c r="O53" s="87">
        <f t="shared" ca="1" si="13"/>
        <v>0</v>
      </c>
      <c r="P53" s="86">
        <f t="shared" ca="1" si="14"/>
        <v>0</v>
      </c>
      <c r="Q53" s="86">
        <f t="shared" ca="1" si="15"/>
        <v>0</v>
      </c>
      <c r="R53" s="21">
        <f t="shared" ca="1" si="16"/>
        <v>1.6802611096250804E-3</v>
      </c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x14ac:dyDescent="0.2">
      <c r="A54" s="84"/>
      <c r="B54" s="84"/>
      <c r="C54" s="84"/>
      <c r="D54" s="85">
        <f t="shared" si="4"/>
        <v>0</v>
      </c>
      <c r="E54" s="85">
        <f t="shared" si="4"/>
        <v>0</v>
      </c>
      <c r="F54" s="86">
        <f t="shared" si="5"/>
        <v>0</v>
      </c>
      <c r="G54" s="86">
        <f t="shared" si="5"/>
        <v>0</v>
      </c>
      <c r="H54" s="86">
        <f t="shared" si="6"/>
        <v>0</v>
      </c>
      <c r="I54" s="86">
        <f t="shared" si="7"/>
        <v>0</v>
      </c>
      <c r="J54" s="86">
        <f t="shared" si="8"/>
        <v>0</v>
      </c>
      <c r="K54" s="86">
        <f t="shared" si="9"/>
        <v>0</v>
      </c>
      <c r="L54" s="86">
        <f t="shared" si="10"/>
        <v>0</v>
      </c>
      <c r="M54" s="86">
        <f t="shared" ca="1" si="11"/>
        <v>-1.6802611096250804E-3</v>
      </c>
      <c r="N54" s="86">
        <f t="shared" ca="1" si="12"/>
        <v>0</v>
      </c>
      <c r="O54" s="87">
        <f t="shared" ca="1" si="13"/>
        <v>0</v>
      </c>
      <c r="P54" s="86">
        <f t="shared" ca="1" si="14"/>
        <v>0</v>
      </c>
      <c r="Q54" s="86">
        <f t="shared" ca="1" si="15"/>
        <v>0</v>
      </c>
      <c r="R54" s="21">
        <f t="shared" ca="1" si="16"/>
        <v>1.6802611096250804E-3</v>
      </c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x14ac:dyDescent="0.2">
      <c r="A55" s="84"/>
      <c r="B55" s="84"/>
      <c r="C55" s="84"/>
      <c r="D55" s="85">
        <f t="shared" si="4"/>
        <v>0</v>
      </c>
      <c r="E55" s="85">
        <f t="shared" si="4"/>
        <v>0</v>
      </c>
      <c r="F55" s="86">
        <f t="shared" si="5"/>
        <v>0</v>
      </c>
      <c r="G55" s="86">
        <f t="shared" si="5"/>
        <v>0</v>
      </c>
      <c r="H55" s="86">
        <f t="shared" si="6"/>
        <v>0</v>
      </c>
      <c r="I55" s="86">
        <f t="shared" si="7"/>
        <v>0</v>
      </c>
      <c r="J55" s="86">
        <f t="shared" si="8"/>
        <v>0</v>
      </c>
      <c r="K55" s="86">
        <f t="shared" si="9"/>
        <v>0</v>
      </c>
      <c r="L55" s="86">
        <f t="shared" si="10"/>
        <v>0</v>
      </c>
      <c r="M55" s="86">
        <f t="shared" ca="1" si="11"/>
        <v>-1.6802611096250804E-3</v>
      </c>
      <c r="N55" s="86">
        <f t="shared" ca="1" si="12"/>
        <v>0</v>
      </c>
      <c r="O55" s="87">
        <f t="shared" ca="1" si="13"/>
        <v>0</v>
      </c>
      <c r="P55" s="86">
        <f t="shared" ca="1" si="14"/>
        <v>0</v>
      </c>
      <c r="Q55" s="86">
        <f t="shared" ca="1" si="15"/>
        <v>0</v>
      </c>
      <c r="R55" s="21">
        <f t="shared" ca="1" si="16"/>
        <v>1.6802611096250804E-3</v>
      </c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x14ac:dyDescent="0.2">
      <c r="A56" s="84"/>
      <c r="B56" s="84"/>
      <c r="C56" s="84"/>
      <c r="D56" s="85">
        <f t="shared" si="4"/>
        <v>0</v>
      </c>
      <c r="E56" s="85">
        <f t="shared" si="4"/>
        <v>0</v>
      </c>
      <c r="F56" s="86">
        <f t="shared" si="5"/>
        <v>0</v>
      </c>
      <c r="G56" s="86">
        <f t="shared" si="5"/>
        <v>0</v>
      </c>
      <c r="H56" s="86">
        <f t="shared" si="6"/>
        <v>0</v>
      </c>
      <c r="I56" s="86">
        <f t="shared" si="7"/>
        <v>0</v>
      </c>
      <c r="J56" s="86">
        <f t="shared" si="8"/>
        <v>0</v>
      </c>
      <c r="K56" s="86">
        <f t="shared" si="9"/>
        <v>0</v>
      </c>
      <c r="L56" s="86">
        <f t="shared" si="10"/>
        <v>0</v>
      </c>
      <c r="M56" s="86">
        <f t="shared" ca="1" si="11"/>
        <v>-1.6802611096250804E-3</v>
      </c>
      <c r="N56" s="86">
        <f t="shared" ca="1" si="12"/>
        <v>0</v>
      </c>
      <c r="O56" s="87">
        <f t="shared" ca="1" si="13"/>
        <v>0</v>
      </c>
      <c r="P56" s="86">
        <f t="shared" ca="1" si="14"/>
        <v>0</v>
      </c>
      <c r="Q56" s="86">
        <f t="shared" ca="1" si="15"/>
        <v>0</v>
      </c>
      <c r="R56" s="21">
        <f t="shared" ca="1" si="16"/>
        <v>1.6802611096250804E-3</v>
      </c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x14ac:dyDescent="0.2">
      <c r="A57" s="84"/>
      <c r="B57" s="84"/>
      <c r="C57" s="84"/>
      <c r="D57" s="85">
        <f t="shared" si="4"/>
        <v>0</v>
      </c>
      <c r="E57" s="85">
        <f t="shared" si="4"/>
        <v>0</v>
      </c>
      <c r="F57" s="86">
        <f t="shared" si="5"/>
        <v>0</v>
      </c>
      <c r="G57" s="86">
        <f t="shared" si="5"/>
        <v>0</v>
      </c>
      <c r="H57" s="86">
        <f t="shared" si="6"/>
        <v>0</v>
      </c>
      <c r="I57" s="86">
        <f t="shared" si="7"/>
        <v>0</v>
      </c>
      <c r="J57" s="86">
        <f t="shared" si="8"/>
        <v>0</v>
      </c>
      <c r="K57" s="86">
        <f t="shared" si="9"/>
        <v>0</v>
      </c>
      <c r="L57" s="86">
        <f t="shared" si="10"/>
        <v>0</v>
      </c>
      <c r="M57" s="86">
        <f t="shared" ca="1" si="11"/>
        <v>-1.6802611096250804E-3</v>
      </c>
      <c r="N57" s="86">
        <f t="shared" ca="1" si="12"/>
        <v>0</v>
      </c>
      <c r="O57" s="87">
        <f t="shared" ca="1" si="13"/>
        <v>0</v>
      </c>
      <c r="P57" s="86">
        <f t="shared" ca="1" si="14"/>
        <v>0</v>
      </c>
      <c r="Q57" s="86">
        <f t="shared" ca="1" si="15"/>
        <v>0</v>
      </c>
      <c r="R57" s="21">
        <f t="shared" ca="1" si="16"/>
        <v>1.6802611096250804E-3</v>
      </c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x14ac:dyDescent="0.2">
      <c r="A58" s="84"/>
      <c r="B58" s="84"/>
      <c r="C58" s="84"/>
      <c r="D58" s="85">
        <f t="shared" si="4"/>
        <v>0</v>
      </c>
      <c r="E58" s="85">
        <f t="shared" si="4"/>
        <v>0</v>
      </c>
      <c r="F58" s="86">
        <f t="shared" si="5"/>
        <v>0</v>
      </c>
      <c r="G58" s="86">
        <f t="shared" si="5"/>
        <v>0</v>
      </c>
      <c r="H58" s="86">
        <f t="shared" si="6"/>
        <v>0</v>
      </c>
      <c r="I58" s="86">
        <f t="shared" si="7"/>
        <v>0</v>
      </c>
      <c r="J58" s="86">
        <f t="shared" si="8"/>
        <v>0</v>
      </c>
      <c r="K58" s="86">
        <f t="shared" si="9"/>
        <v>0</v>
      </c>
      <c r="L58" s="86">
        <f t="shared" si="10"/>
        <v>0</v>
      </c>
      <c r="M58" s="86">
        <f t="shared" ca="1" si="11"/>
        <v>-1.6802611096250804E-3</v>
      </c>
      <c r="N58" s="86">
        <f t="shared" ca="1" si="12"/>
        <v>0</v>
      </c>
      <c r="O58" s="87">
        <f t="shared" ca="1" si="13"/>
        <v>0</v>
      </c>
      <c r="P58" s="86">
        <f t="shared" ca="1" si="14"/>
        <v>0</v>
      </c>
      <c r="Q58" s="86">
        <f t="shared" ca="1" si="15"/>
        <v>0</v>
      </c>
      <c r="R58" s="21">
        <f t="shared" ca="1" si="16"/>
        <v>1.6802611096250804E-3</v>
      </c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x14ac:dyDescent="0.2">
      <c r="A59" s="84"/>
      <c r="B59" s="84"/>
      <c r="C59" s="84"/>
      <c r="D59" s="85">
        <f t="shared" si="4"/>
        <v>0</v>
      </c>
      <c r="E59" s="85">
        <f t="shared" si="4"/>
        <v>0</v>
      </c>
      <c r="F59" s="86">
        <f t="shared" si="5"/>
        <v>0</v>
      </c>
      <c r="G59" s="86">
        <f t="shared" si="5"/>
        <v>0</v>
      </c>
      <c r="H59" s="86">
        <f t="shared" si="6"/>
        <v>0</v>
      </c>
      <c r="I59" s="86">
        <f t="shared" si="7"/>
        <v>0</v>
      </c>
      <c r="J59" s="86">
        <f t="shared" si="8"/>
        <v>0</v>
      </c>
      <c r="K59" s="86">
        <f t="shared" si="9"/>
        <v>0</v>
      </c>
      <c r="L59" s="86">
        <f t="shared" si="10"/>
        <v>0</v>
      </c>
      <c r="M59" s="86">
        <f t="shared" ca="1" si="11"/>
        <v>-1.6802611096250804E-3</v>
      </c>
      <c r="N59" s="86">
        <f t="shared" ca="1" si="12"/>
        <v>0</v>
      </c>
      <c r="O59" s="87">
        <f t="shared" ca="1" si="13"/>
        <v>0</v>
      </c>
      <c r="P59" s="86">
        <f t="shared" ca="1" si="14"/>
        <v>0</v>
      </c>
      <c r="Q59" s="86">
        <f t="shared" ca="1" si="15"/>
        <v>0</v>
      </c>
      <c r="R59" s="21">
        <f t="shared" ca="1" si="16"/>
        <v>1.6802611096250804E-3</v>
      </c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 x14ac:dyDescent="0.2">
      <c r="A60" s="84"/>
      <c r="B60" s="84"/>
      <c r="C60" s="84"/>
      <c r="D60" s="85">
        <f t="shared" si="4"/>
        <v>0</v>
      </c>
      <c r="E60" s="85">
        <f t="shared" si="4"/>
        <v>0</v>
      </c>
      <c r="F60" s="86">
        <f t="shared" si="5"/>
        <v>0</v>
      </c>
      <c r="G60" s="86">
        <f t="shared" si="5"/>
        <v>0</v>
      </c>
      <c r="H60" s="86">
        <f t="shared" si="6"/>
        <v>0</v>
      </c>
      <c r="I60" s="86">
        <f t="shared" si="7"/>
        <v>0</v>
      </c>
      <c r="J60" s="86">
        <f t="shared" si="8"/>
        <v>0</v>
      </c>
      <c r="K60" s="86">
        <f t="shared" si="9"/>
        <v>0</v>
      </c>
      <c r="L60" s="86">
        <f t="shared" si="10"/>
        <v>0</v>
      </c>
      <c r="M60" s="86">
        <f t="shared" ca="1" si="11"/>
        <v>-1.6802611096250804E-3</v>
      </c>
      <c r="N60" s="86">
        <f t="shared" ca="1" si="12"/>
        <v>0</v>
      </c>
      <c r="O60" s="87">
        <f t="shared" ca="1" si="13"/>
        <v>0</v>
      </c>
      <c r="P60" s="86">
        <f t="shared" ca="1" si="14"/>
        <v>0</v>
      </c>
      <c r="Q60" s="86">
        <f t="shared" ca="1" si="15"/>
        <v>0</v>
      </c>
      <c r="R60" s="21">
        <f t="shared" ca="1" si="16"/>
        <v>1.6802611096250804E-3</v>
      </c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x14ac:dyDescent="0.2">
      <c r="A61" s="84"/>
      <c r="B61" s="84"/>
      <c r="C61" s="84"/>
      <c r="D61" s="85">
        <f t="shared" si="4"/>
        <v>0</v>
      </c>
      <c r="E61" s="85">
        <f t="shared" si="4"/>
        <v>0</v>
      </c>
      <c r="F61" s="86">
        <f t="shared" si="5"/>
        <v>0</v>
      </c>
      <c r="G61" s="86">
        <f t="shared" si="5"/>
        <v>0</v>
      </c>
      <c r="H61" s="86">
        <f t="shared" si="6"/>
        <v>0</v>
      </c>
      <c r="I61" s="86">
        <f t="shared" si="7"/>
        <v>0</v>
      </c>
      <c r="J61" s="86">
        <f t="shared" si="8"/>
        <v>0</v>
      </c>
      <c r="K61" s="86">
        <f t="shared" si="9"/>
        <v>0</v>
      </c>
      <c r="L61" s="86">
        <f t="shared" si="10"/>
        <v>0</v>
      </c>
      <c r="M61" s="86">
        <f t="shared" ca="1" si="11"/>
        <v>-1.6802611096250804E-3</v>
      </c>
      <c r="N61" s="86">
        <f t="shared" ca="1" si="12"/>
        <v>0</v>
      </c>
      <c r="O61" s="87">
        <f t="shared" ca="1" si="13"/>
        <v>0</v>
      </c>
      <c r="P61" s="86">
        <f t="shared" ca="1" si="14"/>
        <v>0</v>
      </c>
      <c r="Q61" s="86">
        <f t="shared" ca="1" si="15"/>
        <v>0</v>
      </c>
      <c r="R61" s="21">
        <f t="shared" ca="1" si="16"/>
        <v>1.6802611096250804E-3</v>
      </c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x14ac:dyDescent="0.2">
      <c r="A62" s="84"/>
      <c r="B62" s="84"/>
      <c r="C62" s="84"/>
      <c r="D62" s="85">
        <f t="shared" si="4"/>
        <v>0</v>
      </c>
      <c r="E62" s="85">
        <f t="shared" si="4"/>
        <v>0</v>
      </c>
      <c r="F62" s="86">
        <f t="shared" si="5"/>
        <v>0</v>
      </c>
      <c r="G62" s="86">
        <f t="shared" si="5"/>
        <v>0</v>
      </c>
      <c r="H62" s="86">
        <f t="shared" si="6"/>
        <v>0</v>
      </c>
      <c r="I62" s="86">
        <f t="shared" si="7"/>
        <v>0</v>
      </c>
      <c r="J62" s="86">
        <f t="shared" si="8"/>
        <v>0</v>
      </c>
      <c r="K62" s="86">
        <f t="shared" si="9"/>
        <v>0</v>
      </c>
      <c r="L62" s="86">
        <f t="shared" si="10"/>
        <v>0</v>
      </c>
      <c r="M62" s="86">
        <f t="shared" ca="1" si="11"/>
        <v>-1.6802611096250804E-3</v>
      </c>
      <c r="N62" s="86">
        <f t="shared" ca="1" si="12"/>
        <v>0</v>
      </c>
      <c r="O62" s="87">
        <f t="shared" ca="1" si="13"/>
        <v>0</v>
      </c>
      <c r="P62" s="86">
        <f t="shared" ca="1" si="14"/>
        <v>0</v>
      </c>
      <c r="Q62" s="86">
        <f t="shared" ca="1" si="15"/>
        <v>0</v>
      </c>
      <c r="R62" s="21">
        <f t="shared" ca="1" si="16"/>
        <v>1.6802611096250804E-3</v>
      </c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x14ac:dyDescent="0.2">
      <c r="A63" s="84"/>
      <c r="B63" s="84"/>
      <c r="C63" s="84"/>
      <c r="D63" s="85">
        <f t="shared" si="4"/>
        <v>0</v>
      </c>
      <c r="E63" s="85">
        <f t="shared" si="4"/>
        <v>0</v>
      </c>
      <c r="F63" s="86">
        <f t="shared" si="5"/>
        <v>0</v>
      </c>
      <c r="G63" s="86">
        <f t="shared" si="5"/>
        <v>0</v>
      </c>
      <c r="H63" s="86">
        <f t="shared" si="6"/>
        <v>0</v>
      </c>
      <c r="I63" s="86">
        <f t="shared" si="7"/>
        <v>0</v>
      </c>
      <c r="J63" s="86">
        <f t="shared" si="8"/>
        <v>0</v>
      </c>
      <c r="K63" s="86">
        <f t="shared" si="9"/>
        <v>0</v>
      </c>
      <c r="L63" s="86">
        <f t="shared" si="10"/>
        <v>0</v>
      </c>
      <c r="M63" s="86">
        <f t="shared" ca="1" si="11"/>
        <v>-1.6802611096250804E-3</v>
      </c>
      <c r="N63" s="86">
        <f t="shared" ca="1" si="12"/>
        <v>0</v>
      </c>
      <c r="O63" s="87">
        <f t="shared" ca="1" si="13"/>
        <v>0</v>
      </c>
      <c r="P63" s="86">
        <f t="shared" ca="1" si="14"/>
        <v>0</v>
      </c>
      <c r="Q63" s="86">
        <f t="shared" ca="1" si="15"/>
        <v>0</v>
      </c>
      <c r="R63" s="21">
        <f t="shared" ca="1" si="16"/>
        <v>1.6802611096250804E-3</v>
      </c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x14ac:dyDescent="0.2">
      <c r="A64" s="84"/>
      <c r="B64" s="84"/>
      <c r="C64" s="84"/>
      <c r="D64" s="85">
        <f t="shared" si="4"/>
        <v>0</v>
      </c>
      <c r="E64" s="85">
        <f t="shared" si="4"/>
        <v>0</v>
      </c>
      <c r="F64" s="86">
        <f t="shared" si="5"/>
        <v>0</v>
      </c>
      <c r="G64" s="86">
        <f t="shared" si="5"/>
        <v>0</v>
      </c>
      <c r="H64" s="86">
        <f t="shared" si="6"/>
        <v>0</v>
      </c>
      <c r="I64" s="86">
        <f t="shared" si="7"/>
        <v>0</v>
      </c>
      <c r="J64" s="86">
        <f t="shared" si="8"/>
        <v>0</v>
      </c>
      <c r="K64" s="86">
        <f t="shared" si="9"/>
        <v>0</v>
      </c>
      <c r="L64" s="86">
        <f t="shared" si="10"/>
        <v>0</v>
      </c>
      <c r="M64" s="86">
        <f t="shared" ca="1" si="11"/>
        <v>-1.6802611096250804E-3</v>
      </c>
      <c r="N64" s="86">
        <f t="shared" ca="1" si="12"/>
        <v>0</v>
      </c>
      <c r="O64" s="87">
        <f t="shared" ca="1" si="13"/>
        <v>0</v>
      </c>
      <c r="P64" s="86">
        <f t="shared" ca="1" si="14"/>
        <v>0</v>
      </c>
      <c r="Q64" s="86">
        <f t="shared" ca="1" si="15"/>
        <v>0</v>
      </c>
      <c r="R64" s="21">
        <f t="shared" ca="1" si="16"/>
        <v>1.6802611096250804E-3</v>
      </c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 x14ac:dyDescent="0.2">
      <c r="A65" s="84"/>
      <c r="B65" s="84"/>
      <c r="C65" s="84"/>
      <c r="D65" s="85">
        <f t="shared" si="4"/>
        <v>0</v>
      </c>
      <c r="E65" s="85">
        <f t="shared" si="4"/>
        <v>0</v>
      </c>
      <c r="F65" s="86">
        <f t="shared" si="5"/>
        <v>0</v>
      </c>
      <c r="G65" s="86">
        <f t="shared" si="5"/>
        <v>0</v>
      </c>
      <c r="H65" s="86">
        <f t="shared" si="6"/>
        <v>0</v>
      </c>
      <c r="I65" s="86">
        <f t="shared" si="7"/>
        <v>0</v>
      </c>
      <c r="J65" s="86">
        <f t="shared" si="8"/>
        <v>0</v>
      </c>
      <c r="K65" s="86">
        <f t="shared" si="9"/>
        <v>0</v>
      </c>
      <c r="L65" s="86">
        <f t="shared" si="10"/>
        <v>0</v>
      </c>
      <c r="M65" s="86">
        <f t="shared" ca="1" si="11"/>
        <v>-1.6802611096250804E-3</v>
      </c>
      <c r="N65" s="86">
        <f t="shared" ca="1" si="12"/>
        <v>0</v>
      </c>
      <c r="O65" s="87">
        <f t="shared" ca="1" si="13"/>
        <v>0</v>
      </c>
      <c r="P65" s="86">
        <f t="shared" ca="1" si="14"/>
        <v>0</v>
      </c>
      <c r="Q65" s="86">
        <f t="shared" ca="1" si="15"/>
        <v>0</v>
      </c>
      <c r="R65" s="21">
        <f t="shared" ca="1" si="16"/>
        <v>1.6802611096250804E-3</v>
      </c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 x14ac:dyDescent="0.2">
      <c r="A66" s="84"/>
      <c r="B66" s="84"/>
      <c r="C66" s="84"/>
      <c r="D66" s="85">
        <f t="shared" si="4"/>
        <v>0</v>
      </c>
      <c r="E66" s="85">
        <f t="shared" si="4"/>
        <v>0</v>
      </c>
      <c r="F66" s="86">
        <f t="shared" si="5"/>
        <v>0</v>
      </c>
      <c r="G66" s="86">
        <f t="shared" si="5"/>
        <v>0</v>
      </c>
      <c r="H66" s="86">
        <f t="shared" si="6"/>
        <v>0</v>
      </c>
      <c r="I66" s="86">
        <f t="shared" si="7"/>
        <v>0</v>
      </c>
      <c r="J66" s="86">
        <f t="shared" si="8"/>
        <v>0</v>
      </c>
      <c r="K66" s="86">
        <f t="shared" si="9"/>
        <v>0</v>
      </c>
      <c r="L66" s="86">
        <f t="shared" si="10"/>
        <v>0</v>
      </c>
      <c r="M66" s="86">
        <f t="shared" ca="1" si="11"/>
        <v>-1.6802611096250804E-3</v>
      </c>
      <c r="N66" s="86">
        <f t="shared" ca="1" si="12"/>
        <v>0</v>
      </c>
      <c r="O66" s="87">
        <f t="shared" ca="1" si="13"/>
        <v>0</v>
      </c>
      <c r="P66" s="86">
        <f t="shared" ca="1" si="14"/>
        <v>0</v>
      </c>
      <c r="Q66" s="86">
        <f t="shared" ca="1" si="15"/>
        <v>0</v>
      </c>
      <c r="R66" s="21">
        <f t="shared" ca="1" si="16"/>
        <v>1.6802611096250804E-3</v>
      </c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 x14ac:dyDescent="0.2">
      <c r="A67" s="84"/>
      <c r="B67" s="84"/>
      <c r="C67" s="84"/>
      <c r="D67" s="85">
        <f t="shared" si="4"/>
        <v>0</v>
      </c>
      <c r="E67" s="85">
        <f t="shared" si="4"/>
        <v>0</v>
      </c>
      <c r="F67" s="86">
        <f t="shared" si="5"/>
        <v>0</v>
      </c>
      <c r="G67" s="86">
        <f t="shared" si="5"/>
        <v>0</v>
      </c>
      <c r="H67" s="86">
        <f t="shared" si="6"/>
        <v>0</v>
      </c>
      <c r="I67" s="86">
        <f t="shared" si="7"/>
        <v>0</v>
      </c>
      <c r="J67" s="86">
        <f t="shared" si="8"/>
        <v>0</v>
      </c>
      <c r="K67" s="86">
        <f t="shared" si="9"/>
        <v>0</v>
      </c>
      <c r="L67" s="86">
        <f t="shared" si="10"/>
        <v>0</v>
      </c>
      <c r="M67" s="86">
        <f t="shared" ca="1" si="11"/>
        <v>-1.6802611096250804E-3</v>
      </c>
      <c r="N67" s="86">
        <f t="shared" ca="1" si="12"/>
        <v>0</v>
      </c>
      <c r="O67" s="87">
        <f t="shared" ca="1" si="13"/>
        <v>0</v>
      </c>
      <c r="P67" s="86">
        <f t="shared" ca="1" si="14"/>
        <v>0</v>
      </c>
      <c r="Q67" s="86">
        <f t="shared" ca="1" si="15"/>
        <v>0</v>
      </c>
      <c r="R67" s="21">
        <f t="shared" ca="1" si="16"/>
        <v>1.6802611096250804E-3</v>
      </c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 x14ac:dyDescent="0.2">
      <c r="A68" s="84"/>
      <c r="B68" s="84"/>
      <c r="C68" s="84"/>
      <c r="D68" s="85">
        <f t="shared" si="4"/>
        <v>0</v>
      </c>
      <c r="E68" s="85">
        <f t="shared" si="4"/>
        <v>0</v>
      </c>
      <c r="F68" s="86">
        <f t="shared" si="5"/>
        <v>0</v>
      </c>
      <c r="G68" s="86">
        <f t="shared" si="5"/>
        <v>0</v>
      </c>
      <c r="H68" s="86">
        <f t="shared" si="6"/>
        <v>0</v>
      </c>
      <c r="I68" s="86">
        <f t="shared" si="7"/>
        <v>0</v>
      </c>
      <c r="J68" s="86">
        <f t="shared" si="8"/>
        <v>0</v>
      </c>
      <c r="K68" s="86">
        <f t="shared" si="9"/>
        <v>0</v>
      </c>
      <c r="L68" s="86">
        <f t="shared" si="10"/>
        <v>0</v>
      </c>
      <c r="M68" s="86">
        <f t="shared" ca="1" si="11"/>
        <v>-1.6802611096250804E-3</v>
      </c>
      <c r="N68" s="86">
        <f t="shared" ca="1" si="12"/>
        <v>0</v>
      </c>
      <c r="O68" s="87">
        <f t="shared" ca="1" si="13"/>
        <v>0</v>
      </c>
      <c r="P68" s="86">
        <f t="shared" ca="1" si="14"/>
        <v>0</v>
      </c>
      <c r="Q68" s="86">
        <f t="shared" ca="1" si="15"/>
        <v>0</v>
      </c>
      <c r="R68" s="21">
        <f t="shared" ca="1" si="16"/>
        <v>1.6802611096250804E-3</v>
      </c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x14ac:dyDescent="0.2">
      <c r="A69" s="84"/>
      <c r="B69" s="84"/>
      <c r="C69" s="84"/>
      <c r="D69" s="85">
        <f t="shared" si="4"/>
        <v>0</v>
      </c>
      <c r="E69" s="85">
        <f t="shared" si="4"/>
        <v>0</v>
      </c>
      <c r="F69" s="86">
        <f t="shared" si="5"/>
        <v>0</v>
      </c>
      <c r="G69" s="86">
        <f t="shared" si="5"/>
        <v>0</v>
      </c>
      <c r="H69" s="86">
        <f t="shared" si="6"/>
        <v>0</v>
      </c>
      <c r="I69" s="86">
        <f t="shared" si="7"/>
        <v>0</v>
      </c>
      <c r="J69" s="86">
        <f t="shared" si="8"/>
        <v>0</v>
      </c>
      <c r="K69" s="86">
        <f t="shared" si="9"/>
        <v>0</v>
      </c>
      <c r="L69" s="86">
        <f t="shared" si="10"/>
        <v>0</v>
      </c>
      <c r="M69" s="86">
        <f t="shared" ca="1" si="11"/>
        <v>-1.6802611096250804E-3</v>
      </c>
      <c r="N69" s="86">
        <f t="shared" ca="1" si="12"/>
        <v>0</v>
      </c>
      <c r="O69" s="87">
        <f t="shared" ca="1" si="13"/>
        <v>0</v>
      </c>
      <c r="P69" s="86">
        <f t="shared" ca="1" si="14"/>
        <v>0</v>
      </c>
      <c r="Q69" s="86">
        <f t="shared" ca="1" si="15"/>
        <v>0</v>
      </c>
      <c r="R69" s="21">
        <f t="shared" ca="1" si="16"/>
        <v>1.6802611096250804E-3</v>
      </c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 x14ac:dyDescent="0.2">
      <c r="A70" s="84"/>
      <c r="B70" s="84"/>
      <c r="C70" s="84"/>
      <c r="D70" s="85">
        <f t="shared" si="4"/>
        <v>0</v>
      </c>
      <c r="E70" s="85">
        <f t="shared" si="4"/>
        <v>0</v>
      </c>
      <c r="F70" s="86">
        <f t="shared" si="5"/>
        <v>0</v>
      </c>
      <c r="G70" s="86">
        <f t="shared" si="5"/>
        <v>0</v>
      </c>
      <c r="H70" s="86">
        <f t="shared" si="6"/>
        <v>0</v>
      </c>
      <c r="I70" s="86">
        <f t="shared" si="7"/>
        <v>0</v>
      </c>
      <c r="J70" s="86">
        <f t="shared" si="8"/>
        <v>0</v>
      </c>
      <c r="K70" s="86">
        <f t="shared" si="9"/>
        <v>0</v>
      </c>
      <c r="L70" s="86">
        <f t="shared" si="10"/>
        <v>0</v>
      </c>
      <c r="M70" s="86">
        <f t="shared" ca="1" si="11"/>
        <v>-1.6802611096250804E-3</v>
      </c>
      <c r="N70" s="86">
        <f t="shared" ca="1" si="12"/>
        <v>0</v>
      </c>
      <c r="O70" s="87">
        <f t="shared" ca="1" si="13"/>
        <v>0</v>
      </c>
      <c r="P70" s="86">
        <f t="shared" ca="1" si="14"/>
        <v>0</v>
      </c>
      <c r="Q70" s="86">
        <f t="shared" ca="1" si="15"/>
        <v>0</v>
      </c>
      <c r="R70" s="21">
        <f t="shared" ca="1" si="16"/>
        <v>1.6802611096250804E-3</v>
      </c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x14ac:dyDescent="0.2">
      <c r="A71" s="84"/>
      <c r="B71" s="84"/>
      <c r="C71" s="84"/>
      <c r="D71" s="85">
        <f t="shared" si="4"/>
        <v>0</v>
      </c>
      <c r="E71" s="85">
        <f t="shared" si="4"/>
        <v>0</v>
      </c>
      <c r="F71" s="86">
        <f t="shared" si="5"/>
        <v>0</v>
      </c>
      <c r="G71" s="86">
        <f t="shared" si="5"/>
        <v>0</v>
      </c>
      <c r="H71" s="86">
        <f t="shared" si="6"/>
        <v>0</v>
      </c>
      <c r="I71" s="86">
        <f t="shared" si="7"/>
        <v>0</v>
      </c>
      <c r="J71" s="86">
        <f t="shared" si="8"/>
        <v>0</v>
      </c>
      <c r="K71" s="86">
        <f t="shared" si="9"/>
        <v>0</v>
      </c>
      <c r="L71" s="86">
        <f t="shared" si="10"/>
        <v>0</v>
      </c>
      <c r="M71" s="86">
        <f t="shared" ca="1" si="11"/>
        <v>-1.6802611096250804E-3</v>
      </c>
      <c r="N71" s="86">
        <f t="shared" ca="1" si="12"/>
        <v>0</v>
      </c>
      <c r="O71" s="87">
        <f t="shared" ca="1" si="13"/>
        <v>0</v>
      </c>
      <c r="P71" s="86">
        <f t="shared" ca="1" si="14"/>
        <v>0</v>
      </c>
      <c r="Q71" s="86">
        <f t="shared" ca="1" si="15"/>
        <v>0</v>
      </c>
      <c r="R71" s="21">
        <f t="shared" ca="1" si="16"/>
        <v>1.6802611096250804E-3</v>
      </c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 x14ac:dyDescent="0.2">
      <c r="A72" s="84"/>
      <c r="B72" s="84"/>
      <c r="C72" s="84"/>
      <c r="D72" s="85">
        <f t="shared" si="4"/>
        <v>0</v>
      </c>
      <c r="E72" s="85">
        <f t="shared" si="4"/>
        <v>0</v>
      </c>
      <c r="F72" s="86">
        <f t="shared" si="5"/>
        <v>0</v>
      </c>
      <c r="G72" s="86">
        <f t="shared" si="5"/>
        <v>0</v>
      </c>
      <c r="H72" s="86">
        <f t="shared" si="6"/>
        <v>0</v>
      </c>
      <c r="I72" s="86">
        <f t="shared" si="7"/>
        <v>0</v>
      </c>
      <c r="J72" s="86">
        <f t="shared" si="8"/>
        <v>0</v>
      </c>
      <c r="K72" s="86">
        <f t="shared" si="9"/>
        <v>0</v>
      </c>
      <c r="L72" s="86">
        <f t="shared" si="10"/>
        <v>0</v>
      </c>
      <c r="M72" s="86">
        <f t="shared" ca="1" si="11"/>
        <v>-1.6802611096250804E-3</v>
      </c>
      <c r="N72" s="86">
        <f t="shared" ca="1" si="12"/>
        <v>0</v>
      </c>
      <c r="O72" s="87">
        <f t="shared" ca="1" si="13"/>
        <v>0</v>
      </c>
      <c r="P72" s="86">
        <f t="shared" ca="1" si="14"/>
        <v>0</v>
      </c>
      <c r="Q72" s="86">
        <f t="shared" ca="1" si="15"/>
        <v>0</v>
      </c>
      <c r="R72" s="21">
        <f t="shared" ca="1" si="16"/>
        <v>1.6802611096250804E-3</v>
      </c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 x14ac:dyDescent="0.2">
      <c r="A73" s="84"/>
      <c r="B73" s="84"/>
      <c r="C73" s="84"/>
      <c r="D73" s="85">
        <f t="shared" si="4"/>
        <v>0</v>
      </c>
      <c r="E73" s="85">
        <f t="shared" si="4"/>
        <v>0</v>
      </c>
      <c r="F73" s="86">
        <f t="shared" si="5"/>
        <v>0</v>
      </c>
      <c r="G73" s="86">
        <f t="shared" si="5"/>
        <v>0</v>
      </c>
      <c r="H73" s="86">
        <f t="shared" si="6"/>
        <v>0</v>
      </c>
      <c r="I73" s="86">
        <f t="shared" si="7"/>
        <v>0</v>
      </c>
      <c r="J73" s="86">
        <f t="shared" si="8"/>
        <v>0</v>
      </c>
      <c r="K73" s="86">
        <f t="shared" si="9"/>
        <v>0</v>
      </c>
      <c r="L73" s="86">
        <f t="shared" si="10"/>
        <v>0</v>
      </c>
      <c r="M73" s="86">
        <f t="shared" ca="1" si="11"/>
        <v>-1.6802611096250804E-3</v>
      </c>
      <c r="N73" s="86">
        <f t="shared" ca="1" si="12"/>
        <v>0</v>
      </c>
      <c r="O73" s="87">
        <f t="shared" ca="1" si="13"/>
        <v>0</v>
      </c>
      <c r="P73" s="86">
        <f t="shared" ca="1" si="14"/>
        <v>0</v>
      </c>
      <c r="Q73" s="86">
        <f t="shared" ca="1" si="15"/>
        <v>0</v>
      </c>
      <c r="R73" s="21">
        <f t="shared" ca="1" si="16"/>
        <v>1.6802611096250804E-3</v>
      </c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 x14ac:dyDescent="0.2">
      <c r="A74" s="84"/>
      <c r="B74" s="84"/>
      <c r="C74" s="84"/>
      <c r="D74" s="85">
        <f t="shared" si="4"/>
        <v>0</v>
      </c>
      <c r="E74" s="85">
        <f t="shared" si="4"/>
        <v>0</v>
      </c>
      <c r="F74" s="86">
        <f t="shared" si="5"/>
        <v>0</v>
      </c>
      <c r="G74" s="86">
        <f t="shared" si="5"/>
        <v>0</v>
      </c>
      <c r="H74" s="86">
        <f t="shared" si="6"/>
        <v>0</v>
      </c>
      <c r="I74" s="86">
        <f t="shared" si="7"/>
        <v>0</v>
      </c>
      <c r="J74" s="86">
        <f t="shared" si="8"/>
        <v>0</v>
      </c>
      <c r="K74" s="86">
        <f t="shared" si="9"/>
        <v>0</v>
      </c>
      <c r="L74" s="86">
        <f t="shared" si="10"/>
        <v>0</v>
      </c>
      <c r="M74" s="86">
        <f t="shared" ca="1" si="11"/>
        <v>-1.6802611096250804E-3</v>
      </c>
      <c r="N74" s="86">
        <f t="shared" ca="1" si="12"/>
        <v>0</v>
      </c>
      <c r="O74" s="87">
        <f t="shared" ca="1" si="13"/>
        <v>0</v>
      </c>
      <c r="P74" s="86">
        <f t="shared" ca="1" si="14"/>
        <v>0</v>
      </c>
      <c r="Q74" s="86">
        <f t="shared" ca="1" si="15"/>
        <v>0</v>
      </c>
      <c r="R74" s="21">
        <f t="shared" ca="1" si="16"/>
        <v>1.6802611096250804E-3</v>
      </c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 x14ac:dyDescent="0.2">
      <c r="A75" s="84"/>
      <c r="B75" s="84"/>
      <c r="C75" s="84"/>
      <c r="D75" s="85">
        <f t="shared" si="4"/>
        <v>0</v>
      </c>
      <c r="E75" s="85">
        <f t="shared" si="4"/>
        <v>0</v>
      </c>
      <c r="F75" s="86">
        <f t="shared" si="5"/>
        <v>0</v>
      </c>
      <c r="G75" s="86">
        <f t="shared" si="5"/>
        <v>0</v>
      </c>
      <c r="H75" s="86">
        <f t="shared" si="6"/>
        <v>0</v>
      </c>
      <c r="I75" s="86">
        <f t="shared" si="7"/>
        <v>0</v>
      </c>
      <c r="J75" s="86">
        <f t="shared" si="8"/>
        <v>0</v>
      </c>
      <c r="K75" s="86">
        <f t="shared" si="9"/>
        <v>0</v>
      </c>
      <c r="L75" s="86">
        <f t="shared" si="10"/>
        <v>0</v>
      </c>
      <c r="M75" s="86">
        <f t="shared" ca="1" si="11"/>
        <v>-1.6802611096250804E-3</v>
      </c>
      <c r="N75" s="86">
        <f t="shared" ca="1" si="12"/>
        <v>0</v>
      </c>
      <c r="O75" s="87">
        <f t="shared" ca="1" si="13"/>
        <v>0</v>
      </c>
      <c r="P75" s="86">
        <f t="shared" ca="1" si="14"/>
        <v>0</v>
      </c>
      <c r="Q75" s="86">
        <f t="shared" ca="1" si="15"/>
        <v>0</v>
      </c>
      <c r="R75" s="21">
        <f t="shared" ca="1" si="16"/>
        <v>1.6802611096250804E-3</v>
      </c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 x14ac:dyDescent="0.2">
      <c r="A76" s="84"/>
      <c r="B76" s="84"/>
      <c r="C76" s="84"/>
      <c r="D76" s="85">
        <f t="shared" si="4"/>
        <v>0</v>
      </c>
      <c r="E76" s="85">
        <f t="shared" si="4"/>
        <v>0</v>
      </c>
      <c r="F76" s="86">
        <f t="shared" si="5"/>
        <v>0</v>
      </c>
      <c r="G76" s="86">
        <f t="shared" si="5"/>
        <v>0</v>
      </c>
      <c r="H76" s="86">
        <f t="shared" si="6"/>
        <v>0</v>
      </c>
      <c r="I76" s="86">
        <f t="shared" si="7"/>
        <v>0</v>
      </c>
      <c r="J76" s="86">
        <f t="shared" si="8"/>
        <v>0</v>
      </c>
      <c r="K76" s="86">
        <f t="shared" si="9"/>
        <v>0</v>
      </c>
      <c r="L76" s="86">
        <f t="shared" si="10"/>
        <v>0</v>
      </c>
      <c r="M76" s="86">
        <f t="shared" ca="1" si="11"/>
        <v>-1.6802611096250804E-3</v>
      </c>
      <c r="N76" s="86">
        <f t="shared" ca="1" si="12"/>
        <v>0</v>
      </c>
      <c r="O76" s="87">
        <f t="shared" ca="1" si="13"/>
        <v>0</v>
      </c>
      <c r="P76" s="86">
        <f t="shared" ca="1" si="14"/>
        <v>0</v>
      </c>
      <c r="Q76" s="86">
        <f t="shared" ca="1" si="15"/>
        <v>0</v>
      </c>
      <c r="R76" s="21">
        <f t="shared" ca="1" si="16"/>
        <v>1.6802611096250804E-3</v>
      </c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 x14ac:dyDescent="0.2">
      <c r="A77" s="84"/>
      <c r="B77" s="84"/>
      <c r="C77" s="84"/>
      <c r="D77" s="85">
        <f t="shared" si="4"/>
        <v>0</v>
      </c>
      <c r="E77" s="85">
        <f t="shared" si="4"/>
        <v>0</v>
      </c>
      <c r="F77" s="86">
        <f t="shared" si="5"/>
        <v>0</v>
      </c>
      <c r="G77" s="86">
        <f t="shared" si="5"/>
        <v>0</v>
      </c>
      <c r="H77" s="86">
        <f t="shared" si="6"/>
        <v>0</v>
      </c>
      <c r="I77" s="86">
        <f t="shared" si="7"/>
        <v>0</v>
      </c>
      <c r="J77" s="86">
        <f t="shared" si="8"/>
        <v>0</v>
      </c>
      <c r="K77" s="86">
        <f t="shared" si="9"/>
        <v>0</v>
      </c>
      <c r="L77" s="86">
        <f t="shared" si="10"/>
        <v>0</v>
      </c>
      <c r="M77" s="86">
        <f t="shared" ca="1" si="11"/>
        <v>-1.6802611096250804E-3</v>
      </c>
      <c r="N77" s="86">
        <f t="shared" ca="1" si="12"/>
        <v>0</v>
      </c>
      <c r="O77" s="87">
        <f t="shared" ca="1" si="13"/>
        <v>0</v>
      </c>
      <c r="P77" s="86">
        <f t="shared" ca="1" si="14"/>
        <v>0</v>
      </c>
      <c r="Q77" s="86">
        <f t="shared" ca="1" si="15"/>
        <v>0</v>
      </c>
      <c r="R77" s="21">
        <f t="shared" ca="1" si="16"/>
        <v>1.6802611096250804E-3</v>
      </c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 x14ac:dyDescent="0.2">
      <c r="A78" s="84"/>
      <c r="B78" s="84"/>
      <c r="C78" s="84"/>
      <c r="D78" s="85">
        <f t="shared" si="4"/>
        <v>0</v>
      </c>
      <c r="E78" s="85">
        <f t="shared" si="4"/>
        <v>0</v>
      </c>
      <c r="F78" s="86">
        <f t="shared" si="5"/>
        <v>0</v>
      </c>
      <c r="G78" s="86">
        <f t="shared" si="5"/>
        <v>0</v>
      </c>
      <c r="H78" s="86">
        <f t="shared" si="6"/>
        <v>0</v>
      </c>
      <c r="I78" s="86">
        <f t="shared" si="7"/>
        <v>0</v>
      </c>
      <c r="J78" s="86">
        <f t="shared" si="8"/>
        <v>0</v>
      </c>
      <c r="K78" s="86">
        <f t="shared" si="9"/>
        <v>0</v>
      </c>
      <c r="L78" s="86">
        <f t="shared" si="10"/>
        <v>0</v>
      </c>
      <c r="M78" s="86">
        <f t="shared" ca="1" si="11"/>
        <v>-1.6802611096250804E-3</v>
      </c>
      <c r="N78" s="86">
        <f t="shared" ca="1" si="12"/>
        <v>0</v>
      </c>
      <c r="O78" s="87">
        <f t="shared" ca="1" si="13"/>
        <v>0</v>
      </c>
      <c r="P78" s="86">
        <f t="shared" ca="1" si="14"/>
        <v>0</v>
      </c>
      <c r="Q78" s="86">
        <f t="shared" ca="1" si="15"/>
        <v>0</v>
      </c>
      <c r="R78" s="21">
        <f t="shared" ca="1" si="16"/>
        <v>1.6802611096250804E-3</v>
      </c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  <row r="79" spans="1:35" x14ac:dyDescent="0.2">
      <c r="A79" s="84"/>
      <c r="B79" s="84"/>
      <c r="C79" s="84"/>
      <c r="D79" s="85">
        <f t="shared" si="4"/>
        <v>0</v>
      </c>
      <c r="E79" s="85">
        <f t="shared" si="4"/>
        <v>0</v>
      </c>
      <c r="F79" s="86">
        <f t="shared" si="5"/>
        <v>0</v>
      </c>
      <c r="G79" s="86">
        <f t="shared" si="5"/>
        <v>0</v>
      </c>
      <c r="H79" s="86">
        <f t="shared" si="6"/>
        <v>0</v>
      </c>
      <c r="I79" s="86">
        <f t="shared" si="7"/>
        <v>0</v>
      </c>
      <c r="J79" s="86">
        <f t="shared" si="8"/>
        <v>0</v>
      </c>
      <c r="K79" s="86">
        <f t="shared" si="9"/>
        <v>0</v>
      </c>
      <c r="L79" s="86">
        <f t="shared" si="10"/>
        <v>0</v>
      </c>
      <c r="M79" s="86">
        <f t="shared" ca="1" si="11"/>
        <v>-1.6802611096250804E-3</v>
      </c>
      <c r="N79" s="86">
        <f t="shared" ca="1" si="12"/>
        <v>0</v>
      </c>
      <c r="O79" s="87">
        <f t="shared" ca="1" si="13"/>
        <v>0</v>
      </c>
      <c r="P79" s="86">
        <f t="shared" ca="1" si="14"/>
        <v>0</v>
      </c>
      <c r="Q79" s="86">
        <f t="shared" ca="1" si="15"/>
        <v>0</v>
      </c>
      <c r="R79" s="21">
        <f t="shared" ca="1" si="16"/>
        <v>1.6802611096250804E-3</v>
      </c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</row>
    <row r="80" spans="1:35" x14ac:dyDescent="0.2">
      <c r="A80" s="84"/>
      <c r="B80" s="84"/>
      <c r="C80" s="84"/>
      <c r="D80" s="85">
        <f t="shared" si="4"/>
        <v>0</v>
      </c>
      <c r="E80" s="85">
        <f t="shared" si="4"/>
        <v>0</v>
      </c>
      <c r="F80" s="86">
        <f t="shared" si="5"/>
        <v>0</v>
      </c>
      <c r="G80" s="86">
        <f t="shared" si="5"/>
        <v>0</v>
      </c>
      <c r="H80" s="86">
        <f t="shared" si="6"/>
        <v>0</v>
      </c>
      <c r="I80" s="86">
        <f t="shared" si="7"/>
        <v>0</v>
      </c>
      <c r="J80" s="86">
        <f t="shared" si="8"/>
        <v>0</v>
      </c>
      <c r="K80" s="86">
        <f t="shared" si="9"/>
        <v>0</v>
      </c>
      <c r="L80" s="86">
        <f t="shared" si="10"/>
        <v>0</v>
      </c>
      <c r="M80" s="86">
        <f t="shared" ca="1" si="11"/>
        <v>-1.6802611096250804E-3</v>
      </c>
      <c r="N80" s="86">
        <f t="shared" ca="1" si="12"/>
        <v>0</v>
      </c>
      <c r="O80" s="87">
        <f t="shared" ca="1" si="13"/>
        <v>0</v>
      </c>
      <c r="P80" s="86">
        <f t="shared" ca="1" si="14"/>
        <v>0</v>
      </c>
      <c r="Q80" s="86">
        <f t="shared" ca="1" si="15"/>
        <v>0</v>
      </c>
      <c r="R80" s="21">
        <f t="shared" ca="1" si="16"/>
        <v>1.6802611096250804E-3</v>
      </c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spans="1:35" x14ac:dyDescent="0.2">
      <c r="A81" s="84"/>
      <c r="B81" s="84"/>
      <c r="C81" s="84"/>
      <c r="D81" s="85">
        <f t="shared" si="4"/>
        <v>0</v>
      </c>
      <c r="E81" s="85">
        <f t="shared" si="4"/>
        <v>0</v>
      </c>
      <c r="F81" s="86">
        <f t="shared" si="5"/>
        <v>0</v>
      </c>
      <c r="G81" s="86">
        <f t="shared" si="5"/>
        <v>0</v>
      </c>
      <c r="H81" s="86">
        <f t="shared" si="6"/>
        <v>0</v>
      </c>
      <c r="I81" s="86">
        <f t="shared" si="7"/>
        <v>0</v>
      </c>
      <c r="J81" s="86">
        <f t="shared" si="8"/>
        <v>0</v>
      </c>
      <c r="K81" s="86">
        <f t="shared" si="9"/>
        <v>0</v>
      </c>
      <c r="L81" s="86">
        <f t="shared" si="10"/>
        <v>0</v>
      </c>
      <c r="M81" s="86">
        <f t="shared" ca="1" si="11"/>
        <v>-1.6802611096250804E-3</v>
      </c>
      <c r="N81" s="86">
        <f t="shared" ca="1" si="12"/>
        <v>0</v>
      </c>
      <c r="O81" s="87">
        <f t="shared" ca="1" si="13"/>
        <v>0</v>
      </c>
      <c r="P81" s="86">
        <f t="shared" ca="1" si="14"/>
        <v>0</v>
      </c>
      <c r="Q81" s="86">
        <f t="shared" ca="1" si="15"/>
        <v>0</v>
      </c>
      <c r="R81" s="21">
        <f t="shared" ca="1" si="16"/>
        <v>1.6802611096250804E-3</v>
      </c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</row>
    <row r="82" spans="1:35" x14ac:dyDescent="0.2">
      <c r="A82" s="84"/>
      <c r="B82" s="84"/>
      <c r="C82" s="84"/>
      <c r="D82" s="85">
        <f t="shared" si="4"/>
        <v>0</v>
      </c>
      <c r="E82" s="85">
        <f t="shared" si="4"/>
        <v>0</v>
      </c>
      <c r="F82" s="86">
        <f t="shared" si="5"/>
        <v>0</v>
      </c>
      <c r="G82" s="86">
        <f t="shared" si="5"/>
        <v>0</v>
      </c>
      <c r="H82" s="86">
        <f t="shared" si="6"/>
        <v>0</v>
      </c>
      <c r="I82" s="86">
        <f t="shared" si="7"/>
        <v>0</v>
      </c>
      <c r="J82" s="86">
        <f t="shared" si="8"/>
        <v>0</v>
      </c>
      <c r="K82" s="86">
        <f t="shared" si="9"/>
        <v>0</v>
      </c>
      <c r="L82" s="86">
        <f t="shared" si="10"/>
        <v>0</v>
      </c>
      <c r="M82" s="86">
        <f t="shared" ca="1" si="11"/>
        <v>-1.6802611096250804E-3</v>
      </c>
      <c r="N82" s="86">
        <f t="shared" ca="1" si="12"/>
        <v>0</v>
      </c>
      <c r="O82" s="87">
        <f t="shared" ca="1" si="13"/>
        <v>0</v>
      </c>
      <c r="P82" s="86">
        <f t="shared" ca="1" si="14"/>
        <v>0</v>
      </c>
      <c r="Q82" s="86">
        <f t="shared" ca="1" si="15"/>
        <v>0</v>
      </c>
      <c r="R82" s="21">
        <f t="shared" ca="1" si="16"/>
        <v>1.6802611096250804E-3</v>
      </c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</row>
    <row r="83" spans="1:35" x14ac:dyDescent="0.2">
      <c r="A83" s="84"/>
      <c r="B83" s="84"/>
      <c r="C83" s="84"/>
      <c r="D83" s="85">
        <f t="shared" si="4"/>
        <v>0</v>
      </c>
      <c r="E83" s="85">
        <f t="shared" si="4"/>
        <v>0</v>
      </c>
      <c r="F83" s="86">
        <f t="shared" si="5"/>
        <v>0</v>
      </c>
      <c r="G83" s="86">
        <f t="shared" si="5"/>
        <v>0</v>
      </c>
      <c r="H83" s="86">
        <f t="shared" si="6"/>
        <v>0</v>
      </c>
      <c r="I83" s="86">
        <f t="shared" si="7"/>
        <v>0</v>
      </c>
      <c r="J83" s="86">
        <f t="shared" si="8"/>
        <v>0</v>
      </c>
      <c r="K83" s="86">
        <f t="shared" si="9"/>
        <v>0</v>
      </c>
      <c r="L83" s="86">
        <f t="shared" si="10"/>
        <v>0</v>
      </c>
      <c r="M83" s="86">
        <f t="shared" ref="M83:M146" ca="1" si="17">+E$4+E$5*D83+E$6*D83^2</f>
        <v>-1.6802611096250804E-3</v>
      </c>
      <c r="N83" s="86">
        <f t="shared" ca="1" si="12"/>
        <v>0</v>
      </c>
      <c r="O83" s="87">
        <f t="shared" ca="1" si="13"/>
        <v>0</v>
      </c>
      <c r="P83" s="86">
        <f t="shared" ca="1" si="14"/>
        <v>0</v>
      </c>
      <c r="Q83" s="86">
        <f t="shared" ca="1" si="15"/>
        <v>0</v>
      </c>
      <c r="R83" s="21">
        <f t="shared" ref="R83:R146" ca="1" si="18">+E83-M83</f>
        <v>1.6802611096250804E-3</v>
      </c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</row>
    <row r="84" spans="1:35" x14ac:dyDescent="0.2">
      <c r="A84" s="84"/>
      <c r="B84" s="84"/>
      <c r="C84" s="84"/>
      <c r="D84" s="85">
        <f t="shared" ref="D84:E144" si="19">A84/A$18</f>
        <v>0</v>
      </c>
      <c r="E84" s="85">
        <f t="shared" si="19"/>
        <v>0</v>
      </c>
      <c r="F84" s="86">
        <f t="shared" ref="F84:G144" si="20">$C84*D84</f>
        <v>0</v>
      </c>
      <c r="G84" s="86">
        <f t="shared" si="20"/>
        <v>0</v>
      </c>
      <c r="H84" s="86">
        <f t="shared" ref="H84:H147" si="21">C84*D84*D84</f>
        <v>0</v>
      </c>
      <c r="I84" s="86">
        <f t="shared" ref="I84:I147" si="22">C84*D84*D84*D84</f>
        <v>0</v>
      </c>
      <c r="J84" s="86">
        <f t="shared" ref="J84:J147" si="23">C84*D84*D84*D84*D84</f>
        <v>0</v>
      </c>
      <c r="K84" s="86">
        <f t="shared" ref="K84:K147" si="24">C84*E84*D84</f>
        <v>0</v>
      </c>
      <c r="L84" s="86">
        <f t="shared" ref="L84:L147" si="25">C84*E84*D84*D84</f>
        <v>0</v>
      </c>
      <c r="M84" s="86">
        <f t="shared" ca="1" si="17"/>
        <v>-1.6802611096250804E-3</v>
      </c>
      <c r="N84" s="86">
        <f t="shared" ref="N84:N147" ca="1" si="26">C84*(M84-E84)^2</f>
        <v>0</v>
      </c>
      <c r="O84" s="87">
        <f t="shared" ref="O84:O147" ca="1" si="27">(C84*O$1-O$2*F84+O$3*H84)^2</f>
        <v>0</v>
      </c>
      <c r="P84" s="86">
        <f t="shared" ref="P84:P147" ca="1" si="28">(-C84*O$2+O$4*F84-O$5*H84)^2</f>
        <v>0</v>
      </c>
      <c r="Q84" s="86">
        <f t="shared" ref="Q84:Q147" ca="1" si="29">+(C84*O$3-F84*O$5+H84*O$6)^2</f>
        <v>0</v>
      </c>
      <c r="R84" s="21">
        <f t="shared" ca="1" si="18"/>
        <v>1.6802611096250804E-3</v>
      </c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</row>
    <row r="85" spans="1:35" x14ac:dyDescent="0.2">
      <c r="A85" s="84"/>
      <c r="B85" s="84"/>
      <c r="C85" s="84"/>
      <c r="D85" s="85">
        <f t="shared" si="19"/>
        <v>0</v>
      </c>
      <c r="E85" s="85">
        <f t="shared" si="19"/>
        <v>0</v>
      </c>
      <c r="F85" s="86">
        <f t="shared" si="20"/>
        <v>0</v>
      </c>
      <c r="G85" s="86">
        <f t="shared" si="20"/>
        <v>0</v>
      </c>
      <c r="H85" s="86">
        <f t="shared" si="21"/>
        <v>0</v>
      </c>
      <c r="I85" s="86">
        <f t="shared" si="22"/>
        <v>0</v>
      </c>
      <c r="J85" s="86">
        <f t="shared" si="23"/>
        <v>0</v>
      </c>
      <c r="K85" s="86">
        <f t="shared" si="24"/>
        <v>0</v>
      </c>
      <c r="L85" s="86">
        <f t="shared" si="25"/>
        <v>0</v>
      </c>
      <c r="M85" s="86">
        <f t="shared" ca="1" si="17"/>
        <v>-1.6802611096250804E-3</v>
      </c>
      <c r="N85" s="86">
        <f t="shared" ca="1" si="26"/>
        <v>0</v>
      </c>
      <c r="O85" s="87">
        <f t="shared" ca="1" si="27"/>
        <v>0</v>
      </c>
      <c r="P85" s="86">
        <f t="shared" ca="1" si="28"/>
        <v>0</v>
      </c>
      <c r="Q85" s="86">
        <f t="shared" ca="1" si="29"/>
        <v>0</v>
      </c>
      <c r="R85" s="21">
        <f t="shared" ca="1" si="18"/>
        <v>1.6802611096250804E-3</v>
      </c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</row>
    <row r="86" spans="1:35" x14ac:dyDescent="0.2">
      <c r="A86" s="84"/>
      <c r="B86" s="84"/>
      <c r="C86" s="84"/>
      <c r="D86" s="85">
        <f t="shared" si="19"/>
        <v>0</v>
      </c>
      <c r="E86" s="85">
        <f t="shared" si="19"/>
        <v>0</v>
      </c>
      <c r="F86" s="86">
        <f t="shared" si="20"/>
        <v>0</v>
      </c>
      <c r="G86" s="86">
        <f t="shared" si="20"/>
        <v>0</v>
      </c>
      <c r="H86" s="86">
        <f t="shared" si="21"/>
        <v>0</v>
      </c>
      <c r="I86" s="86">
        <f t="shared" si="22"/>
        <v>0</v>
      </c>
      <c r="J86" s="86">
        <f t="shared" si="23"/>
        <v>0</v>
      </c>
      <c r="K86" s="86">
        <f t="shared" si="24"/>
        <v>0</v>
      </c>
      <c r="L86" s="86">
        <f t="shared" si="25"/>
        <v>0</v>
      </c>
      <c r="M86" s="86">
        <f t="shared" ca="1" si="17"/>
        <v>-1.6802611096250804E-3</v>
      </c>
      <c r="N86" s="86">
        <f t="shared" ca="1" si="26"/>
        <v>0</v>
      </c>
      <c r="O86" s="87">
        <f t="shared" ca="1" si="27"/>
        <v>0</v>
      </c>
      <c r="P86" s="86">
        <f t="shared" ca="1" si="28"/>
        <v>0</v>
      </c>
      <c r="Q86" s="86">
        <f t="shared" ca="1" si="29"/>
        <v>0</v>
      </c>
      <c r="R86" s="21">
        <f t="shared" ca="1" si="18"/>
        <v>1.6802611096250804E-3</v>
      </c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</row>
    <row r="87" spans="1:35" x14ac:dyDescent="0.2">
      <c r="A87" s="84"/>
      <c r="B87" s="84"/>
      <c r="C87" s="84"/>
      <c r="D87" s="85">
        <f t="shared" si="19"/>
        <v>0</v>
      </c>
      <c r="E87" s="85">
        <f t="shared" si="19"/>
        <v>0</v>
      </c>
      <c r="F87" s="86">
        <f t="shared" si="20"/>
        <v>0</v>
      </c>
      <c r="G87" s="86">
        <f t="shared" si="20"/>
        <v>0</v>
      </c>
      <c r="H87" s="86">
        <f t="shared" si="21"/>
        <v>0</v>
      </c>
      <c r="I87" s="86">
        <f t="shared" si="22"/>
        <v>0</v>
      </c>
      <c r="J87" s="86">
        <f t="shared" si="23"/>
        <v>0</v>
      </c>
      <c r="K87" s="86">
        <f t="shared" si="24"/>
        <v>0</v>
      </c>
      <c r="L87" s="86">
        <f t="shared" si="25"/>
        <v>0</v>
      </c>
      <c r="M87" s="86">
        <f t="shared" ca="1" si="17"/>
        <v>-1.6802611096250804E-3</v>
      </c>
      <c r="N87" s="86">
        <f t="shared" ca="1" si="26"/>
        <v>0</v>
      </c>
      <c r="O87" s="87">
        <f t="shared" ca="1" si="27"/>
        <v>0</v>
      </c>
      <c r="P87" s="86">
        <f t="shared" ca="1" si="28"/>
        <v>0</v>
      </c>
      <c r="Q87" s="86">
        <f t="shared" ca="1" si="29"/>
        <v>0</v>
      </c>
      <c r="R87" s="21">
        <f t="shared" ca="1" si="18"/>
        <v>1.6802611096250804E-3</v>
      </c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</row>
    <row r="88" spans="1:35" x14ac:dyDescent="0.2">
      <c r="A88" s="84"/>
      <c r="B88" s="84"/>
      <c r="C88" s="84"/>
      <c r="D88" s="85">
        <f t="shared" si="19"/>
        <v>0</v>
      </c>
      <c r="E88" s="85">
        <f t="shared" si="19"/>
        <v>0</v>
      </c>
      <c r="F88" s="86">
        <f t="shared" si="20"/>
        <v>0</v>
      </c>
      <c r="G88" s="86">
        <f t="shared" si="20"/>
        <v>0</v>
      </c>
      <c r="H88" s="86">
        <f t="shared" si="21"/>
        <v>0</v>
      </c>
      <c r="I88" s="86">
        <f t="shared" si="22"/>
        <v>0</v>
      </c>
      <c r="J88" s="86">
        <f t="shared" si="23"/>
        <v>0</v>
      </c>
      <c r="K88" s="86">
        <f t="shared" si="24"/>
        <v>0</v>
      </c>
      <c r="L88" s="86">
        <f t="shared" si="25"/>
        <v>0</v>
      </c>
      <c r="M88" s="86">
        <f t="shared" ca="1" si="17"/>
        <v>-1.6802611096250804E-3</v>
      </c>
      <c r="N88" s="86">
        <f t="shared" ca="1" si="26"/>
        <v>0</v>
      </c>
      <c r="O88" s="87">
        <f t="shared" ca="1" si="27"/>
        <v>0</v>
      </c>
      <c r="P88" s="86">
        <f t="shared" ca="1" si="28"/>
        <v>0</v>
      </c>
      <c r="Q88" s="86">
        <f t="shared" ca="1" si="29"/>
        <v>0</v>
      </c>
      <c r="R88" s="21">
        <f t="shared" ca="1" si="18"/>
        <v>1.6802611096250804E-3</v>
      </c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</row>
    <row r="89" spans="1:35" x14ac:dyDescent="0.2">
      <c r="A89" s="84"/>
      <c r="B89" s="84"/>
      <c r="C89" s="84"/>
      <c r="D89" s="85">
        <f t="shared" si="19"/>
        <v>0</v>
      </c>
      <c r="E89" s="85">
        <f t="shared" si="19"/>
        <v>0</v>
      </c>
      <c r="F89" s="86">
        <f t="shared" si="20"/>
        <v>0</v>
      </c>
      <c r="G89" s="86">
        <f t="shared" si="20"/>
        <v>0</v>
      </c>
      <c r="H89" s="86">
        <f t="shared" si="21"/>
        <v>0</v>
      </c>
      <c r="I89" s="86">
        <f t="shared" si="22"/>
        <v>0</v>
      </c>
      <c r="J89" s="86">
        <f t="shared" si="23"/>
        <v>0</v>
      </c>
      <c r="K89" s="86">
        <f t="shared" si="24"/>
        <v>0</v>
      </c>
      <c r="L89" s="86">
        <f t="shared" si="25"/>
        <v>0</v>
      </c>
      <c r="M89" s="86">
        <f t="shared" ca="1" si="17"/>
        <v>-1.6802611096250804E-3</v>
      </c>
      <c r="N89" s="86">
        <f t="shared" ca="1" si="26"/>
        <v>0</v>
      </c>
      <c r="O89" s="87">
        <f t="shared" ca="1" si="27"/>
        <v>0</v>
      </c>
      <c r="P89" s="86">
        <f t="shared" ca="1" si="28"/>
        <v>0</v>
      </c>
      <c r="Q89" s="86">
        <f t="shared" ca="1" si="29"/>
        <v>0</v>
      </c>
      <c r="R89" s="21">
        <f t="shared" ca="1" si="18"/>
        <v>1.6802611096250804E-3</v>
      </c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</row>
    <row r="90" spans="1:35" x14ac:dyDescent="0.2">
      <c r="A90" s="84"/>
      <c r="B90" s="84"/>
      <c r="C90" s="84"/>
      <c r="D90" s="85">
        <f t="shared" si="19"/>
        <v>0</v>
      </c>
      <c r="E90" s="85">
        <f t="shared" si="19"/>
        <v>0</v>
      </c>
      <c r="F90" s="86">
        <f t="shared" si="20"/>
        <v>0</v>
      </c>
      <c r="G90" s="86">
        <f t="shared" si="20"/>
        <v>0</v>
      </c>
      <c r="H90" s="86">
        <f t="shared" si="21"/>
        <v>0</v>
      </c>
      <c r="I90" s="86">
        <f t="shared" si="22"/>
        <v>0</v>
      </c>
      <c r="J90" s="86">
        <f t="shared" si="23"/>
        <v>0</v>
      </c>
      <c r="K90" s="86">
        <f t="shared" si="24"/>
        <v>0</v>
      </c>
      <c r="L90" s="86">
        <f t="shared" si="25"/>
        <v>0</v>
      </c>
      <c r="M90" s="86">
        <f t="shared" ca="1" si="17"/>
        <v>-1.6802611096250804E-3</v>
      </c>
      <c r="N90" s="86">
        <f t="shared" ca="1" si="26"/>
        <v>0</v>
      </c>
      <c r="O90" s="87">
        <f t="shared" ca="1" si="27"/>
        <v>0</v>
      </c>
      <c r="P90" s="86">
        <f t="shared" ca="1" si="28"/>
        <v>0</v>
      </c>
      <c r="Q90" s="86">
        <f t="shared" ca="1" si="29"/>
        <v>0</v>
      </c>
      <c r="R90" s="21">
        <f t="shared" ca="1" si="18"/>
        <v>1.6802611096250804E-3</v>
      </c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</row>
    <row r="91" spans="1:35" x14ac:dyDescent="0.2">
      <c r="A91" s="84"/>
      <c r="B91" s="84"/>
      <c r="C91" s="84"/>
      <c r="D91" s="85">
        <f t="shared" si="19"/>
        <v>0</v>
      </c>
      <c r="E91" s="85">
        <f t="shared" si="19"/>
        <v>0</v>
      </c>
      <c r="F91" s="86">
        <f t="shared" si="20"/>
        <v>0</v>
      </c>
      <c r="G91" s="86">
        <f t="shared" si="20"/>
        <v>0</v>
      </c>
      <c r="H91" s="86">
        <f t="shared" si="21"/>
        <v>0</v>
      </c>
      <c r="I91" s="86">
        <f t="shared" si="22"/>
        <v>0</v>
      </c>
      <c r="J91" s="86">
        <f t="shared" si="23"/>
        <v>0</v>
      </c>
      <c r="K91" s="86">
        <f t="shared" si="24"/>
        <v>0</v>
      </c>
      <c r="L91" s="86">
        <f t="shared" si="25"/>
        <v>0</v>
      </c>
      <c r="M91" s="86">
        <f t="shared" ca="1" si="17"/>
        <v>-1.6802611096250804E-3</v>
      </c>
      <c r="N91" s="86">
        <f t="shared" ca="1" si="26"/>
        <v>0</v>
      </c>
      <c r="O91" s="87">
        <f t="shared" ca="1" si="27"/>
        <v>0</v>
      </c>
      <c r="P91" s="86">
        <f t="shared" ca="1" si="28"/>
        <v>0</v>
      </c>
      <c r="Q91" s="86">
        <f t="shared" ca="1" si="29"/>
        <v>0</v>
      </c>
      <c r="R91" s="21">
        <f t="shared" ca="1" si="18"/>
        <v>1.6802611096250804E-3</v>
      </c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2" spans="1:35" x14ac:dyDescent="0.2">
      <c r="A92" s="84"/>
      <c r="B92" s="84"/>
      <c r="C92" s="84"/>
      <c r="D92" s="85">
        <f t="shared" si="19"/>
        <v>0</v>
      </c>
      <c r="E92" s="85">
        <f t="shared" si="19"/>
        <v>0</v>
      </c>
      <c r="F92" s="86">
        <f t="shared" si="20"/>
        <v>0</v>
      </c>
      <c r="G92" s="86">
        <f t="shared" si="20"/>
        <v>0</v>
      </c>
      <c r="H92" s="86">
        <f t="shared" si="21"/>
        <v>0</v>
      </c>
      <c r="I92" s="86">
        <f t="shared" si="22"/>
        <v>0</v>
      </c>
      <c r="J92" s="86">
        <f t="shared" si="23"/>
        <v>0</v>
      </c>
      <c r="K92" s="86">
        <f t="shared" si="24"/>
        <v>0</v>
      </c>
      <c r="L92" s="86">
        <f t="shared" si="25"/>
        <v>0</v>
      </c>
      <c r="M92" s="86">
        <f t="shared" ca="1" si="17"/>
        <v>-1.6802611096250804E-3</v>
      </c>
      <c r="N92" s="86">
        <f t="shared" ca="1" si="26"/>
        <v>0</v>
      </c>
      <c r="O92" s="87">
        <f t="shared" ca="1" si="27"/>
        <v>0</v>
      </c>
      <c r="P92" s="86">
        <f t="shared" ca="1" si="28"/>
        <v>0</v>
      </c>
      <c r="Q92" s="86">
        <f t="shared" ca="1" si="29"/>
        <v>0</v>
      </c>
      <c r="R92" s="21">
        <f t="shared" ca="1" si="18"/>
        <v>1.6802611096250804E-3</v>
      </c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35" x14ac:dyDescent="0.2">
      <c r="A93" s="84"/>
      <c r="B93" s="84"/>
      <c r="C93" s="84"/>
      <c r="D93" s="85">
        <f t="shared" si="19"/>
        <v>0</v>
      </c>
      <c r="E93" s="85">
        <f t="shared" si="19"/>
        <v>0</v>
      </c>
      <c r="F93" s="86">
        <f t="shared" si="20"/>
        <v>0</v>
      </c>
      <c r="G93" s="86">
        <f t="shared" si="20"/>
        <v>0</v>
      </c>
      <c r="H93" s="86">
        <f t="shared" si="21"/>
        <v>0</v>
      </c>
      <c r="I93" s="86">
        <f t="shared" si="22"/>
        <v>0</v>
      </c>
      <c r="J93" s="86">
        <f t="shared" si="23"/>
        <v>0</v>
      </c>
      <c r="K93" s="86">
        <f t="shared" si="24"/>
        <v>0</v>
      </c>
      <c r="L93" s="86">
        <f t="shared" si="25"/>
        <v>0</v>
      </c>
      <c r="M93" s="86">
        <f t="shared" ca="1" si="17"/>
        <v>-1.6802611096250804E-3</v>
      </c>
      <c r="N93" s="86">
        <f t="shared" ca="1" si="26"/>
        <v>0</v>
      </c>
      <c r="O93" s="87">
        <f t="shared" ca="1" si="27"/>
        <v>0</v>
      </c>
      <c r="P93" s="86">
        <f t="shared" ca="1" si="28"/>
        <v>0</v>
      </c>
      <c r="Q93" s="86">
        <f t="shared" ca="1" si="29"/>
        <v>0</v>
      </c>
      <c r="R93" s="21">
        <f t="shared" ca="1" si="18"/>
        <v>1.6802611096250804E-3</v>
      </c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35" x14ac:dyDescent="0.2">
      <c r="A94" s="84"/>
      <c r="B94" s="84"/>
      <c r="C94" s="84"/>
      <c r="D94" s="85">
        <f t="shared" si="19"/>
        <v>0</v>
      </c>
      <c r="E94" s="85">
        <f t="shared" si="19"/>
        <v>0</v>
      </c>
      <c r="F94" s="86">
        <f t="shared" si="20"/>
        <v>0</v>
      </c>
      <c r="G94" s="86">
        <f t="shared" si="20"/>
        <v>0</v>
      </c>
      <c r="H94" s="86">
        <f t="shared" si="21"/>
        <v>0</v>
      </c>
      <c r="I94" s="86">
        <f t="shared" si="22"/>
        <v>0</v>
      </c>
      <c r="J94" s="86">
        <f t="shared" si="23"/>
        <v>0</v>
      </c>
      <c r="K94" s="86">
        <f t="shared" si="24"/>
        <v>0</v>
      </c>
      <c r="L94" s="86">
        <f t="shared" si="25"/>
        <v>0</v>
      </c>
      <c r="M94" s="86">
        <f t="shared" ca="1" si="17"/>
        <v>-1.6802611096250804E-3</v>
      </c>
      <c r="N94" s="86">
        <f t="shared" ca="1" si="26"/>
        <v>0</v>
      </c>
      <c r="O94" s="87">
        <f t="shared" ca="1" si="27"/>
        <v>0</v>
      </c>
      <c r="P94" s="86">
        <f t="shared" ca="1" si="28"/>
        <v>0</v>
      </c>
      <c r="Q94" s="86">
        <f t="shared" ca="1" si="29"/>
        <v>0</v>
      </c>
      <c r="R94" s="21">
        <f t="shared" ca="1" si="18"/>
        <v>1.6802611096250804E-3</v>
      </c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35" x14ac:dyDescent="0.2">
      <c r="A95" s="84"/>
      <c r="B95" s="84"/>
      <c r="C95" s="84"/>
      <c r="D95" s="85">
        <f t="shared" si="19"/>
        <v>0</v>
      </c>
      <c r="E95" s="85">
        <f t="shared" si="19"/>
        <v>0</v>
      </c>
      <c r="F95" s="86">
        <f t="shared" si="20"/>
        <v>0</v>
      </c>
      <c r="G95" s="86">
        <f t="shared" si="20"/>
        <v>0</v>
      </c>
      <c r="H95" s="86">
        <f t="shared" si="21"/>
        <v>0</v>
      </c>
      <c r="I95" s="86">
        <f t="shared" si="22"/>
        <v>0</v>
      </c>
      <c r="J95" s="86">
        <f t="shared" si="23"/>
        <v>0</v>
      </c>
      <c r="K95" s="86">
        <f t="shared" si="24"/>
        <v>0</v>
      </c>
      <c r="L95" s="86">
        <f t="shared" si="25"/>
        <v>0</v>
      </c>
      <c r="M95" s="86">
        <f t="shared" ca="1" si="17"/>
        <v>-1.6802611096250804E-3</v>
      </c>
      <c r="N95" s="86">
        <f t="shared" ca="1" si="26"/>
        <v>0</v>
      </c>
      <c r="O95" s="87">
        <f t="shared" ca="1" si="27"/>
        <v>0</v>
      </c>
      <c r="P95" s="86">
        <f t="shared" ca="1" si="28"/>
        <v>0</v>
      </c>
      <c r="Q95" s="86">
        <f t="shared" ca="1" si="29"/>
        <v>0</v>
      </c>
      <c r="R95" s="21">
        <f t="shared" ca="1" si="18"/>
        <v>1.6802611096250804E-3</v>
      </c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35" x14ac:dyDescent="0.2">
      <c r="A96" s="84"/>
      <c r="B96" s="84"/>
      <c r="C96" s="84"/>
      <c r="D96" s="85">
        <f t="shared" si="19"/>
        <v>0</v>
      </c>
      <c r="E96" s="85">
        <f t="shared" si="19"/>
        <v>0</v>
      </c>
      <c r="F96" s="86">
        <f t="shared" si="20"/>
        <v>0</v>
      </c>
      <c r="G96" s="86">
        <f t="shared" si="20"/>
        <v>0</v>
      </c>
      <c r="H96" s="86">
        <f t="shared" si="21"/>
        <v>0</v>
      </c>
      <c r="I96" s="86">
        <f t="shared" si="22"/>
        <v>0</v>
      </c>
      <c r="J96" s="86">
        <f t="shared" si="23"/>
        <v>0</v>
      </c>
      <c r="K96" s="86">
        <f t="shared" si="24"/>
        <v>0</v>
      </c>
      <c r="L96" s="86">
        <f t="shared" si="25"/>
        <v>0</v>
      </c>
      <c r="M96" s="86">
        <f t="shared" ca="1" si="17"/>
        <v>-1.6802611096250804E-3</v>
      </c>
      <c r="N96" s="86">
        <f t="shared" ca="1" si="26"/>
        <v>0</v>
      </c>
      <c r="O96" s="87">
        <f t="shared" ca="1" si="27"/>
        <v>0</v>
      </c>
      <c r="P96" s="86">
        <f t="shared" ca="1" si="28"/>
        <v>0</v>
      </c>
      <c r="Q96" s="86">
        <f t="shared" ca="1" si="29"/>
        <v>0</v>
      </c>
      <c r="R96" s="21">
        <f t="shared" ca="1" si="18"/>
        <v>1.6802611096250804E-3</v>
      </c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35" x14ac:dyDescent="0.2">
      <c r="A97" s="84"/>
      <c r="B97" s="84"/>
      <c r="C97" s="84"/>
      <c r="D97" s="85">
        <f t="shared" si="19"/>
        <v>0</v>
      </c>
      <c r="E97" s="85">
        <f t="shared" si="19"/>
        <v>0</v>
      </c>
      <c r="F97" s="86">
        <f t="shared" si="20"/>
        <v>0</v>
      </c>
      <c r="G97" s="86">
        <f t="shared" si="20"/>
        <v>0</v>
      </c>
      <c r="H97" s="86">
        <f t="shared" si="21"/>
        <v>0</v>
      </c>
      <c r="I97" s="86">
        <f t="shared" si="22"/>
        <v>0</v>
      </c>
      <c r="J97" s="86">
        <f t="shared" si="23"/>
        <v>0</v>
      </c>
      <c r="K97" s="86">
        <f t="shared" si="24"/>
        <v>0</v>
      </c>
      <c r="L97" s="86">
        <f t="shared" si="25"/>
        <v>0</v>
      </c>
      <c r="M97" s="86">
        <f t="shared" ca="1" si="17"/>
        <v>-1.6802611096250804E-3</v>
      </c>
      <c r="N97" s="86">
        <f t="shared" ca="1" si="26"/>
        <v>0</v>
      </c>
      <c r="O97" s="87">
        <f t="shared" ca="1" si="27"/>
        <v>0</v>
      </c>
      <c r="P97" s="86">
        <f t="shared" ca="1" si="28"/>
        <v>0</v>
      </c>
      <c r="Q97" s="86">
        <f t="shared" ca="1" si="29"/>
        <v>0</v>
      </c>
      <c r="R97" s="21">
        <f t="shared" ca="1" si="18"/>
        <v>1.6802611096250804E-3</v>
      </c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35" x14ac:dyDescent="0.2">
      <c r="A98" s="84"/>
      <c r="B98" s="84"/>
      <c r="C98" s="84"/>
      <c r="D98" s="85">
        <f t="shared" si="19"/>
        <v>0</v>
      </c>
      <c r="E98" s="85">
        <f t="shared" si="19"/>
        <v>0</v>
      </c>
      <c r="F98" s="86">
        <f t="shared" si="20"/>
        <v>0</v>
      </c>
      <c r="G98" s="86">
        <f t="shared" si="20"/>
        <v>0</v>
      </c>
      <c r="H98" s="86">
        <f t="shared" si="21"/>
        <v>0</v>
      </c>
      <c r="I98" s="86">
        <f t="shared" si="22"/>
        <v>0</v>
      </c>
      <c r="J98" s="86">
        <f t="shared" si="23"/>
        <v>0</v>
      </c>
      <c r="K98" s="86">
        <f t="shared" si="24"/>
        <v>0</v>
      </c>
      <c r="L98" s="86">
        <f t="shared" si="25"/>
        <v>0</v>
      </c>
      <c r="M98" s="86">
        <f t="shared" ca="1" si="17"/>
        <v>-1.6802611096250804E-3</v>
      </c>
      <c r="N98" s="86">
        <f t="shared" ca="1" si="26"/>
        <v>0</v>
      </c>
      <c r="O98" s="87">
        <f t="shared" ca="1" si="27"/>
        <v>0</v>
      </c>
      <c r="P98" s="86">
        <f t="shared" ca="1" si="28"/>
        <v>0</v>
      </c>
      <c r="Q98" s="86">
        <f t="shared" ca="1" si="29"/>
        <v>0</v>
      </c>
      <c r="R98" s="21">
        <f t="shared" ca="1" si="18"/>
        <v>1.6802611096250804E-3</v>
      </c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</row>
    <row r="99" spans="1:35" x14ac:dyDescent="0.2">
      <c r="A99" s="84"/>
      <c r="B99" s="84"/>
      <c r="C99" s="84"/>
      <c r="D99" s="85">
        <f t="shared" si="19"/>
        <v>0</v>
      </c>
      <c r="E99" s="85">
        <f t="shared" si="19"/>
        <v>0</v>
      </c>
      <c r="F99" s="86">
        <f t="shared" si="20"/>
        <v>0</v>
      </c>
      <c r="G99" s="86">
        <f t="shared" si="20"/>
        <v>0</v>
      </c>
      <c r="H99" s="86">
        <f t="shared" si="21"/>
        <v>0</v>
      </c>
      <c r="I99" s="86">
        <f t="shared" si="22"/>
        <v>0</v>
      </c>
      <c r="J99" s="86">
        <f t="shared" si="23"/>
        <v>0</v>
      </c>
      <c r="K99" s="86">
        <f t="shared" si="24"/>
        <v>0</v>
      </c>
      <c r="L99" s="86">
        <f t="shared" si="25"/>
        <v>0</v>
      </c>
      <c r="M99" s="86">
        <f t="shared" ca="1" si="17"/>
        <v>-1.6802611096250804E-3</v>
      </c>
      <c r="N99" s="86">
        <f t="shared" ca="1" si="26"/>
        <v>0</v>
      </c>
      <c r="O99" s="87">
        <f t="shared" ca="1" si="27"/>
        <v>0</v>
      </c>
      <c r="P99" s="86">
        <f t="shared" ca="1" si="28"/>
        <v>0</v>
      </c>
      <c r="Q99" s="86">
        <f t="shared" ca="1" si="29"/>
        <v>0</v>
      </c>
      <c r="R99" s="21">
        <f t="shared" ca="1" si="18"/>
        <v>1.6802611096250804E-3</v>
      </c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</row>
    <row r="100" spans="1:35" x14ac:dyDescent="0.2">
      <c r="A100" s="84"/>
      <c r="B100" s="84"/>
      <c r="C100" s="84"/>
      <c r="D100" s="85">
        <f t="shared" si="19"/>
        <v>0</v>
      </c>
      <c r="E100" s="85">
        <f t="shared" si="19"/>
        <v>0</v>
      </c>
      <c r="F100" s="86">
        <f t="shared" si="20"/>
        <v>0</v>
      </c>
      <c r="G100" s="86">
        <f t="shared" si="20"/>
        <v>0</v>
      </c>
      <c r="H100" s="86">
        <f t="shared" si="21"/>
        <v>0</v>
      </c>
      <c r="I100" s="86">
        <f t="shared" si="22"/>
        <v>0</v>
      </c>
      <c r="J100" s="86">
        <f t="shared" si="23"/>
        <v>0</v>
      </c>
      <c r="K100" s="86">
        <f t="shared" si="24"/>
        <v>0</v>
      </c>
      <c r="L100" s="86">
        <f t="shared" si="25"/>
        <v>0</v>
      </c>
      <c r="M100" s="86">
        <f t="shared" ca="1" si="17"/>
        <v>-1.6802611096250804E-3</v>
      </c>
      <c r="N100" s="86">
        <f t="shared" ca="1" si="26"/>
        <v>0</v>
      </c>
      <c r="O100" s="87">
        <f t="shared" ca="1" si="27"/>
        <v>0</v>
      </c>
      <c r="P100" s="86">
        <f t="shared" ca="1" si="28"/>
        <v>0</v>
      </c>
      <c r="Q100" s="86">
        <f t="shared" ca="1" si="29"/>
        <v>0</v>
      </c>
      <c r="R100" s="21">
        <f t="shared" ca="1" si="18"/>
        <v>1.6802611096250804E-3</v>
      </c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</row>
    <row r="101" spans="1:35" x14ac:dyDescent="0.2">
      <c r="A101" s="84"/>
      <c r="B101" s="84"/>
      <c r="C101" s="84"/>
      <c r="D101" s="85">
        <f t="shared" si="19"/>
        <v>0</v>
      </c>
      <c r="E101" s="85">
        <f t="shared" si="19"/>
        <v>0</v>
      </c>
      <c r="F101" s="86">
        <f t="shared" si="20"/>
        <v>0</v>
      </c>
      <c r="G101" s="86">
        <f t="shared" si="20"/>
        <v>0</v>
      </c>
      <c r="H101" s="86">
        <f t="shared" si="21"/>
        <v>0</v>
      </c>
      <c r="I101" s="86">
        <f t="shared" si="22"/>
        <v>0</v>
      </c>
      <c r="J101" s="86">
        <f t="shared" si="23"/>
        <v>0</v>
      </c>
      <c r="K101" s="86">
        <f t="shared" si="24"/>
        <v>0</v>
      </c>
      <c r="L101" s="86">
        <f t="shared" si="25"/>
        <v>0</v>
      </c>
      <c r="M101" s="86">
        <f t="shared" ca="1" si="17"/>
        <v>-1.6802611096250804E-3</v>
      </c>
      <c r="N101" s="86">
        <f t="shared" ca="1" si="26"/>
        <v>0</v>
      </c>
      <c r="O101" s="87">
        <f t="shared" ca="1" si="27"/>
        <v>0</v>
      </c>
      <c r="P101" s="86">
        <f t="shared" ca="1" si="28"/>
        <v>0</v>
      </c>
      <c r="Q101" s="86">
        <f t="shared" ca="1" si="29"/>
        <v>0</v>
      </c>
      <c r="R101" s="21">
        <f t="shared" ca="1" si="18"/>
        <v>1.6802611096250804E-3</v>
      </c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</row>
    <row r="102" spans="1:35" x14ac:dyDescent="0.2">
      <c r="A102" s="84"/>
      <c r="B102" s="84"/>
      <c r="C102" s="84"/>
      <c r="D102" s="85">
        <f t="shared" si="19"/>
        <v>0</v>
      </c>
      <c r="E102" s="85">
        <f t="shared" si="19"/>
        <v>0</v>
      </c>
      <c r="F102" s="86">
        <f t="shared" si="20"/>
        <v>0</v>
      </c>
      <c r="G102" s="86">
        <f t="shared" si="20"/>
        <v>0</v>
      </c>
      <c r="H102" s="86">
        <f t="shared" si="21"/>
        <v>0</v>
      </c>
      <c r="I102" s="86">
        <f t="shared" si="22"/>
        <v>0</v>
      </c>
      <c r="J102" s="86">
        <f t="shared" si="23"/>
        <v>0</v>
      </c>
      <c r="K102" s="86">
        <f t="shared" si="24"/>
        <v>0</v>
      </c>
      <c r="L102" s="86">
        <f t="shared" si="25"/>
        <v>0</v>
      </c>
      <c r="M102" s="86">
        <f t="shared" ca="1" si="17"/>
        <v>-1.6802611096250804E-3</v>
      </c>
      <c r="N102" s="86">
        <f t="shared" ca="1" si="26"/>
        <v>0</v>
      </c>
      <c r="O102" s="87">
        <f t="shared" ca="1" si="27"/>
        <v>0</v>
      </c>
      <c r="P102" s="86">
        <f t="shared" ca="1" si="28"/>
        <v>0</v>
      </c>
      <c r="Q102" s="86">
        <f t="shared" ca="1" si="29"/>
        <v>0</v>
      </c>
      <c r="R102" s="21">
        <f t="shared" ca="1" si="18"/>
        <v>1.6802611096250804E-3</v>
      </c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</row>
    <row r="103" spans="1:35" x14ac:dyDescent="0.2">
      <c r="A103" s="84"/>
      <c r="B103" s="84"/>
      <c r="C103" s="84"/>
      <c r="D103" s="85">
        <f t="shared" si="19"/>
        <v>0</v>
      </c>
      <c r="E103" s="85">
        <f t="shared" si="19"/>
        <v>0</v>
      </c>
      <c r="F103" s="86">
        <f t="shared" si="20"/>
        <v>0</v>
      </c>
      <c r="G103" s="86">
        <f t="shared" si="20"/>
        <v>0</v>
      </c>
      <c r="H103" s="86">
        <f t="shared" si="21"/>
        <v>0</v>
      </c>
      <c r="I103" s="86">
        <f t="shared" si="22"/>
        <v>0</v>
      </c>
      <c r="J103" s="86">
        <f t="shared" si="23"/>
        <v>0</v>
      </c>
      <c r="K103" s="86">
        <f t="shared" si="24"/>
        <v>0</v>
      </c>
      <c r="L103" s="86">
        <f t="shared" si="25"/>
        <v>0</v>
      </c>
      <c r="M103" s="86">
        <f t="shared" ca="1" si="17"/>
        <v>-1.6802611096250804E-3</v>
      </c>
      <c r="N103" s="86">
        <f t="shared" ca="1" si="26"/>
        <v>0</v>
      </c>
      <c r="O103" s="87">
        <f t="shared" ca="1" si="27"/>
        <v>0</v>
      </c>
      <c r="P103" s="86">
        <f t="shared" ca="1" si="28"/>
        <v>0</v>
      </c>
      <c r="Q103" s="86">
        <f t="shared" ca="1" si="29"/>
        <v>0</v>
      </c>
      <c r="R103" s="21">
        <f t="shared" ca="1" si="18"/>
        <v>1.6802611096250804E-3</v>
      </c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</row>
    <row r="104" spans="1:35" x14ac:dyDescent="0.2">
      <c r="A104" s="84"/>
      <c r="B104" s="84"/>
      <c r="C104" s="84"/>
      <c r="D104" s="85">
        <f t="shared" si="19"/>
        <v>0</v>
      </c>
      <c r="E104" s="85">
        <f t="shared" si="19"/>
        <v>0</v>
      </c>
      <c r="F104" s="86">
        <f t="shared" si="20"/>
        <v>0</v>
      </c>
      <c r="G104" s="86">
        <f t="shared" si="20"/>
        <v>0</v>
      </c>
      <c r="H104" s="86">
        <f t="shared" si="21"/>
        <v>0</v>
      </c>
      <c r="I104" s="86">
        <f t="shared" si="22"/>
        <v>0</v>
      </c>
      <c r="J104" s="86">
        <f t="shared" si="23"/>
        <v>0</v>
      </c>
      <c r="K104" s="86">
        <f t="shared" si="24"/>
        <v>0</v>
      </c>
      <c r="L104" s="86">
        <f t="shared" si="25"/>
        <v>0</v>
      </c>
      <c r="M104" s="86">
        <f t="shared" ca="1" si="17"/>
        <v>-1.6802611096250804E-3</v>
      </c>
      <c r="N104" s="86">
        <f t="shared" ca="1" si="26"/>
        <v>0</v>
      </c>
      <c r="O104" s="87">
        <f t="shared" ca="1" si="27"/>
        <v>0</v>
      </c>
      <c r="P104" s="86">
        <f t="shared" ca="1" si="28"/>
        <v>0</v>
      </c>
      <c r="Q104" s="86">
        <f t="shared" ca="1" si="29"/>
        <v>0</v>
      </c>
      <c r="R104" s="21">
        <f t="shared" ca="1" si="18"/>
        <v>1.6802611096250804E-3</v>
      </c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</row>
    <row r="105" spans="1:35" x14ac:dyDescent="0.2">
      <c r="A105" s="84"/>
      <c r="B105" s="84"/>
      <c r="C105" s="84"/>
      <c r="D105" s="85">
        <f t="shared" si="19"/>
        <v>0</v>
      </c>
      <c r="E105" s="85">
        <f t="shared" si="19"/>
        <v>0</v>
      </c>
      <c r="F105" s="86">
        <f t="shared" si="20"/>
        <v>0</v>
      </c>
      <c r="G105" s="86">
        <f t="shared" si="20"/>
        <v>0</v>
      </c>
      <c r="H105" s="86">
        <f t="shared" si="21"/>
        <v>0</v>
      </c>
      <c r="I105" s="86">
        <f t="shared" si="22"/>
        <v>0</v>
      </c>
      <c r="J105" s="86">
        <f t="shared" si="23"/>
        <v>0</v>
      </c>
      <c r="K105" s="86">
        <f t="shared" si="24"/>
        <v>0</v>
      </c>
      <c r="L105" s="86">
        <f t="shared" si="25"/>
        <v>0</v>
      </c>
      <c r="M105" s="86">
        <f t="shared" ca="1" si="17"/>
        <v>-1.6802611096250804E-3</v>
      </c>
      <c r="N105" s="86">
        <f t="shared" ca="1" si="26"/>
        <v>0</v>
      </c>
      <c r="O105" s="87">
        <f t="shared" ca="1" si="27"/>
        <v>0</v>
      </c>
      <c r="P105" s="86">
        <f t="shared" ca="1" si="28"/>
        <v>0</v>
      </c>
      <c r="Q105" s="86">
        <f t="shared" ca="1" si="29"/>
        <v>0</v>
      </c>
      <c r="R105" s="21">
        <f t="shared" ca="1" si="18"/>
        <v>1.6802611096250804E-3</v>
      </c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</row>
    <row r="106" spans="1:35" x14ac:dyDescent="0.2">
      <c r="A106" s="84"/>
      <c r="B106" s="84"/>
      <c r="C106" s="84"/>
      <c r="D106" s="85">
        <f t="shared" si="19"/>
        <v>0</v>
      </c>
      <c r="E106" s="85">
        <f t="shared" si="19"/>
        <v>0</v>
      </c>
      <c r="F106" s="86">
        <f t="shared" si="20"/>
        <v>0</v>
      </c>
      <c r="G106" s="86">
        <f t="shared" si="20"/>
        <v>0</v>
      </c>
      <c r="H106" s="86">
        <f t="shared" si="21"/>
        <v>0</v>
      </c>
      <c r="I106" s="86">
        <f t="shared" si="22"/>
        <v>0</v>
      </c>
      <c r="J106" s="86">
        <f t="shared" si="23"/>
        <v>0</v>
      </c>
      <c r="K106" s="86">
        <f t="shared" si="24"/>
        <v>0</v>
      </c>
      <c r="L106" s="86">
        <f t="shared" si="25"/>
        <v>0</v>
      </c>
      <c r="M106" s="86">
        <f t="shared" ca="1" si="17"/>
        <v>-1.6802611096250804E-3</v>
      </c>
      <c r="N106" s="86">
        <f t="shared" ca="1" si="26"/>
        <v>0</v>
      </c>
      <c r="O106" s="87">
        <f t="shared" ca="1" si="27"/>
        <v>0</v>
      </c>
      <c r="P106" s="86">
        <f t="shared" ca="1" si="28"/>
        <v>0</v>
      </c>
      <c r="Q106" s="86">
        <f t="shared" ca="1" si="29"/>
        <v>0</v>
      </c>
      <c r="R106" s="21">
        <f t="shared" ca="1" si="18"/>
        <v>1.6802611096250804E-3</v>
      </c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</row>
    <row r="107" spans="1:35" x14ac:dyDescent="0.2">
      <c r="A107" s="84"/>
      <c r="B107" s="84"/>
      <c r="C107" s="84"/>
      <c r="D107" s="85">
        <f t="shared" si="19"/>
        <v>0</v>
      </c>
      <c r="E107" s="85">
        <f t="shared" si="19"/>
        <v>0</v>
      </c>
      <c r="F107" s="86">
        <f t="shared" si="20"/>
        <v>0</v>
      </c>
      <c r="G107" s="86">
        <f t="shared" si="20"/>
        <v>0</v>
      </c>
      <c r="H107" s="86">
        <f t="shared" si="21"/>
        <v>0</v>
      </c>
      <c r="I107" s="86">
        <f t="shared" si="22"/>
        <v>0</v>
      </c>
      <c r="J107" s="86">
        <f t="shared" si="23"/>
        <v>0</v>
      </c>
      <c r="K107" s="86">
        <f t="shared" si="24"/>
        <v>0</v>
      </c>
      <c r="L107" s="86">
        <f t="shared" si="25"/>
        <v>0</v>
      </c>
      <c r="M107" s="86">
        <f t="shared" ca="1" si="17"/>
        <v>-1.6802611096250804E-3</v>
      </c>
      <c r="N107" s="86">
        <f t="shared" ca="1" si="26"/>
        <v>0</v>
      </c>
      <c r="O107" s="87">
        <f t="shared" ca="1" si="27"/>
        <v>0</v>
      </c>
      <c r="P107" s="86">
        <f t="shared" ca="1" si="28"/>
        <v>0</v>
      </c>
      <c r="Q107" s="86">
        <f t="shared" ca="1" si="29"/>
        <v>0</v>
      </c>
      <c r="R107" s="21">
        <f t="shared" ca="1" si="18"/>
        <v>1.6802611096250804E-3</v>
      </c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</row>
    <row r="108" spans="1:35" x14ac:dyDescent="0.2">
      <c r="A108" s="84"/>
      <c r="B108" s="84"/>
      <c r="C108" s="84"/>
      <c r="D108" s="85">
        <f t="shared" si="19"/>
        <v>0</v>
      </c>
      <c r="E108" s="85">
        <f t="shared" si="19"/>
        <v>0</v>
      </c>
      <c r="F108" s="86">
        <f t="shared" si="20"/>
        <v>0</v>
      </c>
      <c r="G108" s="86">
        <f t="shared" si="20"/>
        <v>0</v>
      </c>
      <c r="H108" s="86">
        <f t="shared" si="21"/>
        <v>0</v>
      </c>
      <c r="I108" s="86">
        <f t="shared" si="22"/>
        <v>0</v>
      </c>
      <c r="J108" s="86">
        <f t="shared" si="23"/>
        <v>0</v>
      </c>
      <c r="K108" s="86">
        <f t="shared" si="24"/>
        <v>0</v>
      </c>
      <c r="L108" s="86">
        <f t="shared" si="25"/>
        <v>0</v>
      </c>
      <c r="M108" s="86">
        <f t="shared" ca="1" si="17"/>
        <v>-1.6802611096250804E-3</v>
      </c>
      <c r="N108" s="86">
        <f t="shared" ca="1" si="26"/>
        <v>0</v>
      </c>
      <c r="O108" s="87">
        <f t="shared" ca="1" si="27"/>
        <v>0</v>
      </c>
      <c r="P108" s="86">
        <f t="shared" ca="1" si="28"/>
        <v>0</v>
      </c>
      <c r="Q108" s="86">
        <f t="shared" ca="1" si="29"/>
        <v>0</v>
      </c>
      <c r="R108" s="21">
        <f t="shared" ca="1" si="18"/>
        <v>1.6802611096250804E-3</v>
      </c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35" x14ac:dyDescent="0.2">
      <c r="A109" s="84"/>
      <c r="B109" s="84"/>
      <c r="C109" s="84"/>
      <c r="D109" s="85">
        <f t="shared" si="19"/>
        <v>0</v>
      </c>
      <c r="E109" s="85">
        <f t="shared" si="19"/>
        <v>0</v>
      </c>
      <c r="F109" s="86">
        <f t="shared" si="20"/>
        <v>0</v>
      </c>
      <c r="G109" s="86">
        <f t="shared" si="20"/>
        <v>0</v>
      </c>
      <c r="H109" s="86">
        <f t="shared" si="21"/>
        <v>0</v>
      </c>
      <c r="I109" s="86">
        <f t="shared" si="22"/>
        <v>0</v>
      </c>
      <c r="J109" s="86">
        <f t="shared" si="23"/>
        <v>0</v>
      </c>
      <c r="K109" s="86">
        <f t="shared" si="24"/>
        <v>0</v>
      </c>
      <c r="L109" s="86">
        <f t="shared" si="25"/>
        <v>0</v>
      </c>
      <c r="M109" s="86">
        <f t="shared" ca="1" si="17"/>
        <v>-1.6802611096250804E-3</v>
      </c>
      <c r="N109" s="86">
        <f t="shared" ca="1" si="26"/>
        <v>0</v>
      </c>
      <c r="O109" s="87">
        <f t="shared" ca="1" si="27"/>
        <v>0</v>
      </c>
      <c r="P109" s="86">
        <f t="shared" ca="1" si="28"/>
        <v>0</v>
      </c>
      <c r="Q109" s="86">
        <f t="shared" ca="1" si="29"/>
        <v>0</v>
      </c>
      <c r="R109" s="21">
        <f t="shared" ca="1" si="18"/>
        <v>1.6802611096250804E-3</v>
      </c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35" x14ac:dyDescent="0.2">
      <c r="A110" s="84"/>
      <c r="B110" s="84"/>
      <c r="C110" s="84"/>
      <c r="D110" s="85">
        <f t="shared" si="19"/>
        <v>0</v>
      </c>
      <c r="E110" s="85">
        <f t="shared" si="19"/>
        <v>0</v>
      </c>
      <c r="F110" s="86">
        <f t="shared" si="20"/>
        <v>0</v>
      </c>
      <c r="G110" s="86">
        <f t="shared" si="20"/>
        <v>0</v>
      </c>
      <c r="H110" s="86">
        <f t="shared" si="21"/>
        <v>0</v>
      </c>
      <c r="I110" s="86">
        <f t="shared" si="22"/>
        <v>0</v>
      </c>
      <c r="J110" s="86">
        <f t="shared" si="23"/>
        <v>0</v>
      </c>
      <c r="K110" s="86">
        <f t="shared" si="24"/>
        <v>0</v>
      </c>
      <c r="L110" s="86">
        <f t="shared" si="25"/>
        <v>0</v>
      </c>
      <c r="M110" s="86">
        <f t="shared" ca="1" si="17"/>
        <v>-1.6802611096250804E-3</v>
      </c>
      <c r="N110" s="86">
        <f t="shared" ca="1" si="26"/>
        <v>0</v>
      </c>
      <c r="O110" s="87">
        <f t="shared" ca="1" si="27"/>
        <v>0</v>
      </c>
      <c r="P110" s="86">
        <f t="shared" ca="1" si="28"/>
        <v>0</v>
      </c>
      <c r="Q110" s="86">
        <f t="shared" ca="1" si="29"/>
        <v>0</v>
      </c>
      <c r="R110" s="21">
        <f t="shared" ca="1" si="18"/>
        <v>1.6802611096250804E-3</v>
      </c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</row>
    <row r="111" spans="1:35" x14ac:dyDescent="0.2">
      <c r="A111" s="84"/>
      <c r="B111" s="84"/>
      <c r="C111" s="84"/>
      <c r="D111" s="85">
        <f t="shared" si="19"/>
        <v>0</v>
      </c>
      <c r="E111" s="85">
        <f t="shared" si="19"/>
        <v>0</v>
      </c>
      <c r="F111" s="86">
        <f t="shared" si="20"/>
        <v>0</v>
      </c>
      <c r="G111" s="86">
        <f t="shared" si="20"/>
        <v>0</v>
      </c>
      <c r="H111" s="86">
        <f t="shared" si="21"/>
        <v>0</v>
      </c>
      <c r="I111" s="86">
        <f t="shared" si="22"/>
        <v>0</v>
      </c>
      <c r="J111" s="86">
        <f t="shared" si="23"/>
        <v>0</v>
      </c>
      <c r="K111" s="86">
        <f t="shared" si="24"/>
        <v>0</v>
      </c>
      <c r="L111" s="86">
        <f t="shared" si="25"/>
        <v>0</v>
      </c>
      <c r="M111" s="86">
        <f t="shared" ca="1" si="17"/>
        <v>-1.6802611096250804E-3</v>
      </c>
      <c r="N111" s="86">
        <f t="shared" ca="1" si="26"/>
        <v>0</v>
      </c>
      <c r="O111" s="87">
        <f t="shared" ca="1" si="27"/>
        <v>0</v>
      </c>
      <c r="P111" s="86">
        <f t="shared" ca="1" si="28"/>
        <v>0</v>
      </c>
      <c r="Q111" s="86">
        <f t="shared" ca="1" si="29"/>
        <v>0</v>
      </c>
      <c r="R111" s="21">
        <f t="shared" ca="1" si="18"/>
        <v>1.6802611096250804E-3</v>
      </c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</row>
    <row r="112" spans="1:35" x14ac:dyDescent="0.2">
      <c r="A112" s="84"/>
      <c r="B112" s="84"/>
      <c r="C112" s="84"/>
      <c r="D112" s="85">
        <f t="shared" si="19"/>
        <v>0</v>
      </c>
      <c r="E112" s="85">
        <f t="shared" si="19"/>
        <v>0</v>
      </c>
      <c r="F112" s="86">
        <f t="shared" si="20"/>
        <v>0</v>
      </c>
      <c r="G112" s="86">
        <f t="shared" si="20"/>
        <v>0</v>
      </c>
      <c r="H112" s="86">
        <f t="shared" si="21"/>
        <v>0</v>
      </c>
      <c r="I112" s="86">
        <f t="shared" si="22"/>
        <v>0</v>
      </c>
      <c r="J112" s="86">
        <f t="shared" si="23"/>
        <v>0</v>
      </c>
      <c r="K112" s="86">
        <f t="shared" si="24"/>
        <v>0</v>
      </c>
      <c r="L112" s="86">
        <f t="shared" si="25"/>
        <v>0</v>
      </c>
      <c r="M112" s="86">
        <f t="shared" ca="1" si="17"/>
        <v>-1.6802611096250804E-3</v>
      </c>
      <c r="N112" s="86">
        <f t="shared" ca="1" si="26"/>
        <v>0</v>
      </c>
      <c r="O112" s="87">
        <f t="shared" ca="1" si="27"/>
        <v>0</v>
      </c>
      <c r="P112" s="86">
        <f t="shared" ca="1" si="28"/>
        <v>0</v>
      </c>
      <c r="Q112" s="86">
        <f t="shared" ca="1" si="29"/>
        <v>0</v>
      </c>
      <c r="R112" s="21">
        <f t="shared" ca="1" si="18"/>
        <v>1.6802611096250804E-3</v>
      </c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</row>
    <row r="113" spans="1:35" x14ac:dyDescent="0.2">
      <c r="A113" s="84"/>
      <c r="B113" s="84"/>
      <c r="C113" s="84"/>
      <c r="D113" s="85">
        <f t="shared" si="19"/>
        <v>0</v>
      </c>
      <c r="E113" s="85">
        <f t="shared" si="19"/>
        <v>0</v>
      </c>
      <c r="F113" s="86">
        <f t="shared" si="20"/>
        <v>0</v>
      </c>
      <c r="G113" s="86">
        <f t="shared" si="20"/>
        <v>0</v>
      </c>
      <c r="H113" s="86">
        <f t="shared" si="21"/>
        <v>0</v>
      </c>
      <c r="I113" s="86">
        <f t="shared" si="22"/>
        <v>0</v>
      </c>
      <c r="J113" s="86">
        <f t="shared" si="23"/>
        <v>0</v>
      </c>
      <c r="K113" s="86">
        <f t="shared" si="24"/>
        <v>0</v>
      </c>
      <c r="L113" s="86">
        <f t="shared" si="25"/>
        <v>0</v>
      </c>
      <c r="M113" s="86">
        <f t="shared" ca="1" si="17"/>
        <v>-1.6802611096250804E-3</v>
      </c>
      <c r="N113" s="86">
        <f t="shared" ca="1" si="26"/>
        <v>0</v>
      </c>
      <c r="O113" s="87">
        <f t="shared" ca="1" si="27"/>
        <v>0</v>
      </c>
      <c r="P113" s="86">
        <f t="shared" ca="1" si="28"/>
        <v>0</v>
      </c>
      <c r="Q113" s="86">
        <f t="shared" ca="1" si="29"/>
        <v>0</v>
      </c>
      <c r="R113" s="21">
        <f t="shared" ca="1" si="18"/>
        <v>1.6802611096250804E-3</v>
      </c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</row>
    <row r="114" spans="1:35" x14ac:dyDescent="0.2">
      <c r="A114" s="84"/>
      <c r="B114" s="84"/>
      <c r="C114" s="84"/>
      <c r="D114" s="85">
        <f t="shared" si="19"/>
        <v>0</v>
      </c>
      <c r="E114" s="85">
        <f t="shared" si="19"/>
        <v>0</v>
      </c>
      <c r="F114" s="86">
        <f t="shared" si="20"/>
        <v>0</v>
      </c>
      <c r="G114" s="86">
        <f t="shared" si="20"/>
        <v>0</v>
      </c>
      <c r="H114" s="86">
        <f t="shared" si="21"/>
        <v>0</v>
      </c>
      <c r="I114" s="86">
        <f t="shared" si="22"/>
        <v>0</v>
      </c>
      <c r="J114" s="86">
        <f t="shared" si="23"/>
        <v>0</v>
      </c>
      <c r="K114" s="86">
        <f t="shared" si="24"/>
        <v>0</v>
      </c>
      <c r="L114" s="86">
        <f t="shared" si="25"/>
        <v>0</v>
      </c>
      <c r="M114" s="86">
        <f t="shared" ca="1" si="17"/>
        <v>-1.6802611096250804E-3</v>
      </c>
      <c r="N114" s="86">
        <f t="shared" ca="1" si="26"/>
        <v>0</v>
      </c>
      <c r="O114" s="87">
        <f t="shared" ca="1" si="27"/>
        <v>0</v>
      </c>
      <c r="P114" s="86">
        <f t="shared" ca="1" si="28"/>
        <v>0</v>
      </c>
      <c r="Q114" s="86">
        <f t="shared" ca="1" si="29"/>
        <v>0</v>
      </c>
      <c r="R114" s="21">
        <f t="shared" ca="1" si="18"/>
        <v>1.6802611096250804E-3</v>
      </c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</row>
    <row r="115" spans="1:35" x14ac:dyDescent="0.2">
      <c r="A115" s="84"/>
      <c r="B115" s="84"/>
      <c r="C115" s="84"/>
      <c r="D115" s="85">
        <f t="shared" si="19"/>
        <v>0</v>
      </c>
      <c r="E115" s="85">
        <f t="shared" si="19"/>
        <v>0</v>
      </c>
      <c r="F115" s="86">
        <f t="shared" si="20"/>
        <v>0</v>
      </c>
      <c r="G115" s="86">
        <f t="shared" si="20"/>
        <v>0</v>
      </c>
      <c r="H115" s="86">
        <f t="shared" si="21"/>
        <v>0</v>
      </c>
      <c r="I115" s="86">
        <f t="shared" si="22"/>
        <v>0</v>
      </c>
      <c r="J115" s="86">
        <f t="shared" si="23"/>
        <v>0</v>
      </c>
      <c r="K115" s="86">
        <f t="shared" si="24"/>
        <v>0</v>
      </c>
      <c r="L115" s="86">
        <f t="shared" si="25"/>
        <v>0</v>
      </c>
      <c r="M115" s="86">
        <f t="shared" ca="1" si="17"/>
        <v>-1.6802611096250804E-3</v>
      </c>
      <c r="N115" s="86">
        <f t="shared" ca="1" si="26"/>
        <v>0</v>
      </c>
      <c r="O115" s="87">
        <f t="shared" ca="1" si="27"/>
        <v>0</v>
      </c>
      <c r="P115" s="86">
        <f t="shared" ca="1" si="28"/>
        <v>0</v>
      </c>
      <c r="Q115" s="86">
        <f t="shared" ca="1" si="29"/>
        <v>0</v>
      </c>
      <c r="R115" s="21">
        <f t="shared" ca="1" si="18"/>
        <v>1.6802611096250804E-3</v>
      </c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</row>
    <row r="116" spans="1:35" x14ac:dyDescent="0.2">
      <c r="A116" s="84"/>
      <c r="B116" s="84"/>
      <c r="C116" s="84"/>
      <c r="D116" s="85">
        <f t="shared" si="19"/>
        <v>0</v>
      </c>
      <c r="E116" s="85">
        <f t="shared" si="19"/>
        <v>0</v>
      </c>
      <c r="F116" s="86">
        <f t="shared" si="20"/>
        <v>0</v>
      </c>
      <c r="G116" s="86">
        <f t="shared" si="20"/>
        <v>0</v>
      </c>
      <c r="H116" s="86">
        <f t="shared" si="21"/>
        <v>0</v>
      </c>
      <c r="I116" s="86">
        <f t="shared" si="22"/>
        <v>0</v>
      </c>
      <c r="J116" s="86">
        <f t="shared" si="23"/>
        <v>0</v>
      </c>
      <c r="K116" s="86">
        <f t="shared" si="24"/>
        <v>0</v>
      </c>
      <c r="L116" s="86">
        <f t="shared" si="25"/>
        <v>0</v>
      </c>
      <c r="M116" s="86">
        <f t="shared" ca="1" si="17"/>
        <v>-1.6802611096250804E-3</v>
      </c>
      <c r="N116" s="86">
        <f t="shared" ca="1" si="26"/>
        <v>0</v>
      </c>
      <c r="O116" s="87">
        <f t="shared" ca="1" si="27"/>
        <v>0</v>
      </c>
      <c r="P116" s="86">
        <f t="shared" ca="1" si="28"/>
        <v>0</v>
      </c>
      <c r="Q116" s="86">
        <f t="shared" ca="1" si="29"/>
        <v>0</v>
      </c>
      <c r="R116" s="21">
        <f t="shared" ca="1" si="18"/>
        <v>1.6802611096250804E-3</v>
      </c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</row>
    <row r="117" spans="1:35" x14ac:dyDescent="0.2">
      <c r="A117" s="84"/>
      <c r="B117" s="84"/>
      <c r="C117" s="84"/>
      <c r="D117" s="85">
        <f t="shared" si="19"/>
        <v>0</v>
      </c>
      <c r="E117" s="85">
        <f t="shared" si="19"/>
        <v>0</v>
      </c>
      <c r="F117" s="86">
        <f t="shared" si="20"/>
        <v>0</v>
      </c>
      <c r="G117" s="86">
        <f t="shared" si="20"/>
        <v>0</v>
      </c>
      <c r="H117" s="86">
        <f t="shared" si="21"/>
        <v>0</v>
      </c>
      <c r="I117" s="86">
        <f t="shared" si="22"/>
        <v>0</v>
      </c>
      <c r="J117" s="86">
        <f t="shared" si="23"/>
        <v>0</v>
      </c>
      <c r="K117" s="86">
        <f t="shared" si="24"/>
        <v>0</v>
      </c>
      <c r="L117" s="86">
        <f t="shared" si="25"/>
        <v>0</v>
      </c>
      <c r="M117" s="86">
        <f t="shared" ca="1" si="17"/>
        <v>-1.6802611096250804E-3</v>
      </c>
      <c r="N117" s="86">
        <f t="shared" ca="1" si="26"/>
        <v>0</v>
      </c>
      <c r="O117" s="87">
        <f t="shared" ca="1" si="27"/>
        <v>0</v>
      </c>
      <c r="P117" s="86">
        <f t="shared" ca="1" si="28"/>
        <v>0</v>
      </c>
      <c r="Q117" s="86">
        <f t="shared" ca="1" si="29"/>
        <v>0</v>
      </c>
      <c r="R117" s="21">
        <f t="shared" ca="1" si="18"/>
        <v>1.6802611096250804E-3</v>
      </c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</row>
    <row r="118" spans="1:35" x14ac:dyDescent="0.2">
      <c r="A118" s="84"/>
      <c r="B118" s="84"/>
      <c r="C118" s="84"/>
      <c r="D118" s="85">
        <f t="shared" si="19"/>
        <v>0</v>
      </c>
      <c r="E118" s="85">
        <f t="shared" si="19"/>
        <v>0</v>
      </c>
      <c r="F118" s="86">
        <f t="shared" si="20"/>
        <v>0</v>
      </c>
      <c r="G118" s="86">
        <f t="shared" si="20"/>
        <v>0</v>
      </c>
      <c r="H118" s="86">
        <f t="shared" si="21"/>
        <v>0</v>
      </c>
      <c r="I118" s="86">
        <f t="shared" si="22"/>
        <v>0</v>
      </c>
      <c r="J118" s="86">
        <f t="shared" si="23"/>
        <v>0</v>
      </c>
      <c r="K118" s="86">
        <f t="shared" si="24"/>
        <v>0</v>
      </c>
      <c r="L118" s="86">
        <f t="shared" si="25"/>
        <v>0</v>
      </c>
      <c r="M118" s="86">
        <f t="shared" ca="1" si="17"/>
        <v>-1.6802611096250804E-3</v>
      </c>
      <c r="N118" s="86">
        <f t="shared" ca="1" si="26"/>
        <v>0</v>
      </c>
      <c r="O118" s="87">
        <f t="shared" ca="1" si="27"/>
        <v>0</v>
      </c>
      <c r="P118" s="86">
        <f t="shared" ca="1" si="28"/>
        <v>0</v>
      </c>
      <c r="Q118" s="86">
        <f t="shared" ca="1" si="29"/>
        <v>0</v>
      </c>
      <c r="R118" s="21">
        <f t="shared" ca="1" si="18"/>
        <v>1.6802611096250804E-3</v>
      </c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</row>
    <row r="119" spans="1:35" x14ac:dyDescent="0.2">
      <c r="A119" s="84"/>
      <c r="B119" s="84"/>
      <c r="C119" s="84"/>
      <c r="D119" s="85">
        <f t="shared" si="19"/>
        <v>0</v>
      </c>
      <c r="E119" s="85">
        <f t="shared" si="19"/>
        <v>0</v>
      </c>
      <c r="F119" s="86">
        <f t="shared" si="20"/>
        <v>0</v>
      </c>
      <c r="G119" s="86">
        <f t="shared" si="20"/>
        <v>0</v>
      </c>
      <c r="H119" s="86">
        <f t="shared" si="21"/>
        <v>0</v>
      </c>
      <c r="I119" s="86">
        <f t="shared" si="22"/>
        <v>0</v>
      </c>
      <c r="J119" s="86">
        <f t="shared" si="23"/>
        <v>0</v>
      </c>
      <c r="K119" s="86">
        <f t="shared" si="24"/>
        <v>0</v>
      </c>
      <c r="L119" s="86">
        <f t="shared" si="25"/>
        <v>0</v>
      </c>
      <c r="M119" s="86">
        <f t="shared" ca="1" si="17"/>
        <v>-1.6802611096250804E-3</v>
      </c>
      <c r="N119" s="86">
        <f t="shared" ca="1" si="26"/>
        <v>0</v>
      </c>
      <c r="O119" s="87">
        <f t="shared" ca="1" si="27"/>
        <v>0</v>
      </c>
      <c r="P119" s="86">
        <f t="shared" ca="1" si="28"/>
        <v>0</v>
      </c>
      <c r="Q119" s="86">
        <f t="shared" ca="1" si="29"/>
        <v>0</v>
      </c>
      <c r="R119" s="21">
        <f t="shared" ca="1" si="18"/>
        <v>1.6802611096250804E-3</v>
      </c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</row>
    <row r="120" spans="1:35" x14ac:dyDescent="0.2">
      <c r="A120" s="84"/>
      <c r="B120" s="84"/>
      <c r="C120" s="84"/>
      <c r="D120" s="85">
        <f t="shared" si="19"/>
        <v>0</v>
      </c>
      <c r="E120" s="85">
        <f t="shared" si="19"/>
        <v>0</v>
      </c>
      <c r="F120" s="86">
        <f t="shared" si="20"/>
        <v>0</v>
      </c>
      <c r="G120" s="86">
        <f t="shared" si="20"/>
        <v>0</v>
      </c>
      <c r="H120" s="86">
        <f t="shared" si="21"/>
        <v>0</v>
      </c>
      <c r="I120" s="86">
        <f t="shared" si="22"/>
        <v>0</v>
      </c>
      <c r="J120" s="86">
        <f t="shared" si="23"/>
        <v>0</v>
      </c>
      <c r="K120" s="86">
        <f t="shared" si="24"/>
        <v>0</v>
      </c>
      <c r="L120" s="86">
        <f t="shared" si="25"/>
        <v>0</v>
      </c>
      <c r="M120" s="86">
        <f t="shared" ca="1" si="17"/>
        <v>-1.6802611096250804E-3</v>
      </c>
      <c r="N120" s="86">
        <f t="shared" ca="1" si="26"/>
        <v>0</v>
      </c>
      <c r="O120" s="87">
        <f t="shared" ca="1" si="27"/>
        <v>0</v>
      </c>
      <c r="P120" s="86">
        <f t="shared" ca="1" si="28"/>
        <v>0</v>
      </c>
      <c r="Q120" s="86">
        <f t="shared" ca="1" si="29"/>
        <v>0</v>
      </c>
      <c r="R120" s="21">
        <f t="shared" ca="1" si="18"/>
        <v>1.6802611096250804E-3</v>
      </c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</row>
    <row r="121" spans="1:35" x14ac:dyDescent="0.2">
      <c r="A121" s="84"/>
      <c r="B121" s="84"/>
      <c r="C121" s="84"/>
      <c r="D121" s="85">
        <f t="shared" si="19"/>
        <v>0</v>
      </c>
      <c r="E121" s="85">
        <f t="shared" si="19"/>
        <v>0</v>
      </c>
      <c r="F121" s="86">
        <f t="shared" si="20"/>
        <v>0</v>
      </c>
      <c r="G121" s="86">
        <f t="shared" si="20"/>
        <v>0</v>
      </c>
      <c r="H121" s="86">
        <f t="shared" si="21"/>
        <v>0</v>
      </c>
      <c r="I121" s="86">
        <f t="shared" si="22"/>
        <v>0</v>
      </c>
      <c r="J121" s="86">
        <f t="shared" si="23"/>
        <v>0</v>
      </c>
      <c r="K121" s="86">
        <f t="shared" si="24"/>
        <v>0</v>
      </c>
      <c r="L121" s="86">
        <f t="shared" si="25"/>
        <v>0</v>
      </c>
      <c r="M121" s="86">
        <f t="shared" ca="1" si="17"/>
        <v>-1.6802611096250804E-3</v>
      </c>
      <c r="N121" s="86">
        <f t="shared" ca="1" si="26"/>
        <v>0</v>
      </c>
      <c r="O121" s="87">
        <f t="shared" ca="1" si="27"/>
        <v>0</v>
      </c>
      <c r="P121" s="86">
        <f t="shared" ca="1" si="28"/>
        <v>0</v>
      </c>
      <c r="Q121" s="86">
        <f t="shared" ca="1" si="29"/>
        <v>0</v>
      </c>
      <c r="R121" s="21">
        <f t="shared" ca="1" si="18"/>
        <v>1.6802611096250804E-3</v>
      </c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</row>
    <row r="122" spans="1:35" x14ac:dyDescent="0.2">
      <c r="A122" s="84"/>
      <c r="B122" s="84"/>
      <c r="C122" s="84"/>
      <c r="D122" s="85">
        <f t="shared" si="19"/>
        <v>0</v>
      </c>
      <c r="E122" s="85">
        <f t="shared" si="19"/>
        <v>0</v>
      </c>
      <c r="F122" s="86">
        <f t="shared" si="20"/>
        <v>0</v>
      </c>
      <c r="G122" s="86">
        <f t="shared" si="20"/>
        <v>0</v>
      </c>
      <c r="H122" s="86">
        <f t="shared" si="21"/>
        <v>0</v>
      </c>
      <c r="I122" s="86">
        <f t="shared" si="22"/>
        <v>0</v>
      </c>
      <c r="J122" s="86">
        <f t="shared" si="23"/>
        <v>0</v>
      </c>
      <c r="K122" s="86">
        <f t="shared" si="24"/>
        <v>0</v>
      </c>
      <c r="L122" s="86">
        <f t="shared" si="25"/>
        <v>0</v>
      </c>
      <c r="M122" s="86">
        <f t="shared" ca="1" si="17"/>
        <v>-1.6802611096250804E-3</v>
      </c>
      <c r="N122" s="86">
        <f t="shared" ca="1" si="26"/>
        <v>0</v>
      </c>
      <c r="O122" s="87">
        <f t="shared" ca="1" si="27"/>
        <v>0</v>
      </c>
      <c r="P122" s="86">
        <f t="shared" ca="1" si="28"/>
        <v>0</v>
      </c>
      <c r="Q122" s="86">
        <f t="shared" ca="1" si="29"/>
        <v>0</v>
      </c>
      <c r="R122" s="21">
        <f t="shared" ca="1" si="18"/>
        <v>1.6802611096250804E-3</v>
      </c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</row>
    <row r="123" spans="1:35" x14ac:dyDescent="0.2">
      <c r="A123" s="84"/>
      <c r="B123" s="84"/>
      <c r="C123" s="84"/>
      <c r="D123" s="85">
        <f t="shared" si="19"/>
        <v>0</v>
      </c>
      <c r="E123" s="85">
        <f t="shared" si="19"/>
        <v>0</v>
      </c>
      <c r="F123" s="86">
        <f t="shared" si="20"/>
        <v>0</v>
      </c>
      <c r="G123" s="86">
        <f t="shared" si="20"/>
        <v>0</v>
      </c>
      <c r="H123" s="86">
        <f t="shared" si="21"/>
        <v>0</v>
      </c>
      <c r="I123" s="86">
        <f t="shared" si="22"/>
        <v>0</v>
      </c>
      <c r="J123" s="86">
        <f t="shared" si="23"/>
        <v>0</v>
      </c>
      <c r="K123" s="86">
        <f t="shared" si="24"/>
        <v>0</v>
      </c>
      <c r="L123" s="86">
        <f t="shared" si="25"/>
        <v>0</v>
      </c>
      <c r="M123" s="86">
        <f t="shared" ca="1" si="17"/>
        <v>-1.6802611096250804E-3</v>
      </c>
      <c r="N123" s="86">
        <f t="shared" ca="1" si="26"/>
        <v>0</v>
      </c>
      <c r="O123" s="87">
        <f t="shared" ca="1" si="27"/>
        <v>0</v>
      </c>
      <c r="P123" s="86">
        <f t="shared" ca="1" si="28"/>
        <v>0</v>
      </c>
      <c r="Q123" s="86">
        <f t="shared" ca="1" si="29"/>
        <v>0</v>
      </c>
      <c r="R123" s="21">
        <f t="shared" ca="1" si="18"/>
        <v>1.6802611096250804E-3</v>
      </c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</row>
    <row r="124" spans="1:35" x14ac:dyDescent="0.2">
      <c r="A124" s="84"/>
      <c r="B124" s="84"/>
      <c r="C124" s="84"/>
      <c r="D124" s="85">
        <f t="shared" si="19"/>
        <v>0</v>
      </c>
      <c r="E124" s="85">
        <f t="shared" si="19"/>
        <v>0</v>
      </c>
      <c r="F124" s="86">
        <f t="shared" si="20"/>
        <v>0</v>
      </c>
      <c r="G124" s="86">
        <f t="shared" si="20"/>
        <v>0</v>
      </c>
      <c r="H124" s="86">
        <f t="shared" si="21"/>
        <v>0</v>
      </c>
      <c r="I124" s="86">
        <f t="shared" si="22"/>
        <v>0</v>
      </c>
      <c r="J124" s="86">
        <f t="shared" si="23"/>
        <v>0</v>
      </c>
      <c r="K124" s="86">
        <f t="shared" si="24"/>
        <v>0</v>
      </c>
      <c r="L124" s="86">
        <f t="shared" si="25"/>
        <v>0</v>
      </c>
      <c r="M124" s="86">
        <f t="shared" ca="1" si="17"/>
        <v>-1.6802611096250804E-3</v>
      </c>
      <c r="N124" s="86">
        <f t="shared" ca="1" si="26"/>
        <v>0</v>
      </c>
      <c r="O124" s="87">
        <f t="shared" ca="1" si="27"/>
        <v>0</v>
      </c>
      <c r="P124" s="86">
        <f t="shared" ca="1" si="28"/>
        <v>0</v>
      </c>
      <c r="Q124" s="86">
        <f t="shared" ca="1" si="29"/>
        <v>0</v>
      </c>
      <c r="R124" s="21">
        <f t="shared" ca="1" si="18"/>
        <v>1.6802611096250804E-3</v>
      </c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</row>
    <row r="125" spans="1:35" x14ac:dyDescent="0.2">
      <c r="A125" s="84"/>
      <c r="B125" s="84"/>
      <c r="C125" s="84"/>
      <c r="D125" s="85">
        <f t="shared" si="19"/>
        <v>0</v>
      </c>
      <c r="E125" s="85">
        <f t="shared" si="19"/>
        <v>0</v>
      </c>
      <c r="F125" s="86">
        <f t="shared" si="20"/>
        <v>0</v>
      </c>
      <c r="G125" s="86">
        <f t="shared" si="20"/>
        <v>0</v>
      </c>
      <c r="H125" s="86">
        <f t="shared" si="21"/>
        <v>0</v>
      </c>
      <c r="I125" s="86">
        <f t="shared" si="22"/>
        <v>0</v>
      </c>
      <c r="J125" s="86">
        <f t="shared" si="23"/>
        <v>0</v>
      </c>
      <c r="K125" s="86">
        <f t="shared" si="24"/>
        <v>0</v>
      </c>
      <c r="L125" s="86">
        <f t="shared" si="25"/>
        <v>0</v>
      </c>
      <c r="M125" s="86">
        <f t="shared" ca="1" si="17"/>
        <v>-1.6802611096250804E-3</v>
      </c>
      <c r="N125" s="86">
        <f t="shared" ca="1" si="26"/>
        <v>0</v>
      </c>
      <c r="O125" s="87">
        <f t="shared" ca="1" si="27"/>
        <v>0</v>
      </c>
      <c r="P125" s="86">
        <f t="shared" ca="1" si="28"/>
        <v>0</v>
      </c>
      <c r="Q125" s="86">
        <f t="shared" ca="1" si="29"/>
        <v>0</v>
      </c>
      <c r="R125" s="21">
        <f t="shared" ca="1" si="18"/>
        <v>1.6802611096250804E-3</v>
      </c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</row>
    <row r="126" spans="1:35" x14ac:dyDescent="0.2">
      <c r="A126" s="84"/>
      <c r="B126" s="84"/>
      <c r="C126" s="84"/>
      <c r="D126" s="85">
        <f t="shared" si="19"/>
        <v>0</v>
      </c>
      <c r="E126" s="85">
        <f t="shared" si="19"/>
        <v>0</v>
      </c>
      <c r="F126" s="86">
        <f t="shared" si="20"/>
        <v>0</v>
      </c>
      <c r="G126" s="86">
        <f t="shared" si="20"/>
        <v>0</v>
      </c>
      <c r="H126" s="86">
        <f t="shared" si="21"/>
        <v>0</v>
      </c>
      <c r="I126" s="86">
        <f t="shared" si="22"/>
        <v>0</v>
      </c>
      <c r="J126" s="86">
        <f t="shared" si="23"/>
        <v>0</v>
      </c>
      <c r="K126" s="86">
        <f t="shared" si="24"/>
        <v>0</v>
      </c>
      <c r="L126" s="86">
        <f t="shared" si="25"/>
        <v>0</v>
      </c>
      <c r="M126" s="86">
        <f t="shared" ca="1" si="17"/>
        <v>-1.6802611096250804E-3</v>
      </c>
      <c r="N126" s="86">
        <f t="shared" ca="1" si="26"/>
        <v>0</v>
      </c>
      <c r="O126" s="87">
        <f t="shared" ca="1" si="27"/>
        <v>0</v>
      </c>
      <c r="P126" s="86">
        <f t="shared" ca="1" si="28"/>
        <v>0</v>
      </c>
      <c r="Q126" s="86">
        <f t="shared" ca="1" si="29"/>
        <v>0</v>
      </c>
      <c r="R126" s="21">
        <f t="shared" ca="1" si="18"/>
        <v>1.6802611096250804E-3</v>
      </c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</row>
    <row r="127" spans="1:35" x14ac:dyDescent="0.2">
      <c r="A127" s="84"/>
      <c r="B127" s="84"/>
      <c r="C127" s="84"/>
      <c r="D127" s="85">
        <f t="shared" si="19"/>
        <v>0</v>
      </c>
      <c r="E127" s="85">
        <f t="shared" si="19"/>
        <v>0</v>
      </c>
      <c r="F127" s="86">
        <f t="shared" si="20"/>
        <v>0</v>
      </c>
      <c r="G127" s="86">
        <f t="shared" si="20"/>
        <v>0</v>
      </c>
      <c r="H127" s="86">
        <f t="shared" si="21"/>
        <v>0</v>
      </c>
      <c r="I127" s="86">
        <f t="shared" si="22"/>
        <v>0</v>
      </c>
      <c r="J127" s="86">
        <f t="shared" si="23"/>
        <v>0</v>
      </c>
      <c r="K127" s="86">
        <f t="shared" si="24"/>
        <v>0</v>
      </c>
      <c r="L127" s="86">
        <f t="shared" si="25"/>
        <v>0</v>
      </c>
      <c r="M127" s="86">
        <f t="shared" ca="1" si="17"/>
        <v>-1.6802611096250804E-3</v>
      </c>
      <c r="N127" s="86">
        <f t="shared" ca="1" si="26"/>
        <v>0</v>
      </c>
      <c r="O127" s="87">
        <f t="shared" ca="1" si="27"/>
        <v>0</v>
      </c>
      <c r="P127" s="86">
        <f t="shared" ca="1" si="28"/>
        <v>0</v>
      </c>
      <c r="Q127" s="86">
        <f t="shared" ca="1" si="29"/>
        <v>0</v>
      </c>
      <c r="R127" s="21">
        <f t="shared" ca="1" si="18"/>
        <v>1.6802611096250804E-3</v>
      </c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</row>
    <row r="128" spans="1:35" x14ac:dyDescent="0.2">
      <c r="A128" s="84"/>
      <c r="B128" s="84"/>
      <c r="C128" s="84"/>
      <c r="D128" s="85">
        <f t="shared" si="19"/>
        <v>0</v>
      </c>
      <c r="E128" s="85">
        <f t="shared" si="19"/>
        <v>0</v>
      </c>
      <c r="F128" s="86">
        <f t="shared" si="20"/>
        <v>0</v>
      </c>
      <c r="G128" s="86">
        <f t="shared" si="20"/>
        <v>0</v>
      </c>
      <c r="H128" s="86">
        <f t="shared" si="21"/>
        <v>0</v>
      </c>
      <c r="I128" s="86">
        <f t="shared" si="22"/>
        <v>0</v>
      </c>
      <c r="J128" s="86">
        <f t="shared" si="23"/>
        <v>0</v>
      </c>
      <c r="K128" s="86">
        <f t="shared" si="24"/>
        <v>0</v>
      </c>
      <c r="L128" s="86">
        <f t="shared" si="25"/>
        <v>0</v>
      </c>
      <c r="M128" s="86">
        <f t="shared" ca="1" si="17"/>
        <v>-1.6802611096250804E-3</v>
      </c>
      <c r="N128" s="86">
        <f t="shared" ca="1" si="26"/>
        <v>0</v>
      </c>
      <c r="O128" s="87">
        <f t="shared" ca="1" si="27"/>
        <v>0</v>
      </c>
      <c r="P128" s="86">
        <f t="shared" ca="1" si="28"/>
        <v>0</v>
      </c>
      <c r="Q128" s="86">
        <f t="shared" ca="1" si="29"/>
        <v>0</v>
      </c>
      <c r="R128" s="21">
        <f t="shared" ca="1" si="18"/>
        <v>1.6802611096250804E-3</v>
      </c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</row>
    <row r="129" spans="1:35" x14ac:dyDescent="0.2">
      <c r="A129" s="84"/>
      <c r="B129" s="84"/>
      <c r="C129" s="84"/>
      <c r="D129" s="85">
        <f t="shared" si="19"/>
        <v>0</v>
      </c>
      <c r="E129" s="85">
        <f t="shared" si="19"/>
        <v>0</v>
      </c>
      <c r="F129" s="86">
        <f t="shared" si="20"/>
        <v>0</v>
      </c>
      <c r="G129" s="86">
        <f t="shared" si="20"/>
        <v>0</v>
      </c>
      <c r="H129" s="86">
        <f t="shared" si="21"/>
        <v>0</v>
      </c>
      <c r="I129" s="86">
        <f t="shared" si="22"/>
        <v>0</v>
      </c>
      <c r="J129" s="86">
        <f t="shared" si="23"/>
        <v>0</v>
      </c>
      <c r="K129" s="86">
        <f t="shared" si="24"/>
        <v>0</v>
      </c>
      <c r="L129" s="86">
        <f t="shared" si="25"/>
        <v>0</v>
      </c>
      <c r="M129" s="86">
        <f t="shared" ca="1" si="17"/>
        <v>-1.6802611096250804E-3</v>
      </c>
      <c r="N129" s="86">
        <f t="shared" ca="1" si="26"/>
        <v>0</v>
      </c>
      <c r="O129" s="87">
        <f t="shared" ca="1" si="27"/>
        <v>0</v>
      </c>
      <c r="P129" s="86">
        <f t="shared" ca="1" si="28"/>
        <v>0</v>
      </c>
      <c r="Q129" s="86">
        <f t="shared" ca="1" si="29"/>
        <v>0</v>
      </c>
      <c r="R129" s="21">
        <f t="shared" ca="1" si="18"/>
        <v>1.6802611096250804E-3</v>
      </c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</row>
    <row r="130" spans="1:35" x14ac:dyDescent="0.2">
      <c r="A130" s="84"/>
      <c r="B130" s="84"/>
      <c r="C130" s="84"/>
      <c r="D130" s="85">
        <f t="shared" si="19"/>
        <v>0</v>
      </c>
      <c r="E130" s="85">
        <f t="shared" si="19"/>
        <v>0</v>
      </c>
      <c r="F130" s="86">
        <f t="shared" si="20"/>
        <v>0</v>
      </c>
      <c r="G130" s="86">
        <f t="shared" si="20"/>
        <v>0</v>
      </c>
      <c r="H130" s="86">
        <f t="shared" si="21"/>
        <v>0</v>
      </c>
      <c r="I130" s="86">
        <f t="shared" si="22"/>
        <v>0</v>
      </c>
      <c r="J130" s="86">
        <f t="shared" si="23"/>
        <v>0</v>
      </c>
      <c r="K130" s="86">
        <f t="shared" si="24"/>
        <v>0</v>
      </c>
      <c r="L130" s="86">
        <f t="shared" si="25"/>
        <v>0</v>
      </c>
      <c r="M130" s="86">
        <f t="shared" ca="1" si="17"/>
        <v>-1.6802611096250804E-3</v>
      </c>
      <c r="N130" s="86">
        <f t="shared" ca="1" si="26"/>
        <v>0</v>
      </c>
      <c r="O130" s="87">
        <f t="shared" ca="1" si="27"/>
        <v>0</v>
      </c>
      <c r="P130" s="86">
        <f t="shared" ca="1" si="28"/>
        <v>0</v>
      </c>
      <c r="Q130" s="86">
        <f t="shared" ca="1" si="29"/>
        <v>0</v>
      </c>
      <c r="R130" s="21">
        <f t="shared" ca="1" si="18"/>
        <v>1.6802611096250804E-3</v>
      </c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</row>
    <row r="131" spans="1:35" x14ac:dyDescent="0.2">
      <c r="A131" s="84"/>
      <c r="B131" s="84"/>
      <c r="C131" s="84"/>
      <c r="D131" s="85">
        <f t="shared" si="19"/>
        <v>0</v>
      </c>
      <c r="E131" s="85">
        <f t="shared" si="19"/>
        <v>0</v>
      </c>
      <c r="F131" s="86">
        <f t="shared" si="20"/>
        <v>0</v>
      </c>
      <c r="G131" s="86">
        <f t="shared" si="20"/>
        <v>0</v>
      </c>
      <c r="H131" s="86">
        <f t="shared" si="21"/>
        <v>0</v>
      </c>
      <c r="I131" s="86">
        <f t="shared" si="22"/>
        <v>0</v>
      </c>
      <c r="J131" s="86">
        <f t="shared" si="23"/>
        <v>0</v>
      </c>
      <c r="K131" s="86">
        <f t="shared" si="24"/>
        <v>0</v>
      </c>
      <c r="L131" s="86">
        <f t="shared" si="25"/>
        <v>0</v>
      </c>
      <c r="M131" s="86">
        <f t="shared" ca="1" si="17"/>
        <v>-1.6802611096250804E-3</v>
      </c>
      <c r="N131" s="86">
        <f t="shared" ca="1" si="26"/>
        <v>0</v>
      </c>
      <c r="O131" s="87">
        <f t="shared" ca="1" si="27"/>
        <v>0</v>
      </c>
      <c r="P131" s="86">
        <f t="shared" ca="1" si="28"/>
        <v>0</v>
      </c>
      <c r="Q131" s="86">
        <f t="shared" ca="1" si="29"/>
        <v>0</v>
      </c>
      <c r="R131" s="21">
        <f t="shared" ca="1" si="18"/>
        <v>1.6802611096250804E-3</v>
      </c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</row>
    <row r="132" spans="1:35" x14ac:dyDescent="0.2">
      <c r="A132" s="84"/>
      <c r="B132" s="84"/>
      <c r="C132" s="84"/>
      <c r="D132" s="85">
        <f t="shared" si="19"/>
        <v>0</v>
      </c>
      <c r="E132" s="85">
        <f t="shared" si="19"/>
        <v>0</v>
      </c>
      <c r="F132" s="86">
        <f t="shared" si="20"/>
        <v>0</v>
      </c>
      <c r="G132" s="86">
        <f t="shared" si="20"/>
        <v>0</v>
      </c>
      <c r="H132" s="86">
        <f t="shared" si="21"/>
        <v>0</v>
      </c>
      <c r="I132" s="86">
        <f t="shared" si="22"/>
        <v>0</v>
      </c>
      <c r="J132" s="86">
        <f t="shared" si="23"/>
        <v>0</v>
      </c>
      <c r="K132" s="86">
        <f t="shared" si="24"/>
        <v>0</v>
      </c>
      <c r="L132" s="86">
        <f t="shared" si="25"/>
        <v>0</v>
      </c>
      <c r="M132" s="86">
        <f t="shared" ca="1" si="17"/>
        <v>-1.6802611096250804E-3</v>
      </c>
      <c r="N132" s="86">
        <f t="shared" ca="1" si="26"/>
        <v>0</v>
      </c>
      <c r="O132" s="87">
        <f t="shared" ca="1" si="27"/>
        <v>0</v>
      </c>
      <c r="P132" s="86">
        <f t="shared" ca="1" si="28"/>
        <v>0</v>
      </c>
      <c r="Q132" s="86">
        <f t="shared" ca="1" si="29"/>
        <v>0</v>
      </c>
      <c r="R132" s="21">
        <f t="shared" ca="1" si="18"/>
        <v>1.6802611096250804E-3</v>
      </c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35" x14ac:dyDescent="0.2">
      <c r="A133" s="84"/>
      <c r="B133" s="84"/>
      <c r="C133" s="84"/>
      <c r="D133" s="85">
        <f t="shared" si="19"/>
        <v>0</v>
      </c>
      <c r="E133" s="85">
        <f t="shared" si="19"/>
        <v>0</v>
      </c>
      <c r="F133" s="86">
        <f t="shared" si="20"/>
        <v>0</v>
      </c>
      <c r="G133" s="86">
        <f t="shared" si="20"/>
        <v>0</v>
      </c>
      <c r="H133" s="86">
        <f t="shared" si="21"/>
        <v>0</v>
      </c>
      <c r="I133" s="86">
        <f t="shared" si="22"/>
        <v>0</v>
      </c>
      <c r="J133" s="86">
        <f t="shared" si="23"/>
        <v>0</v>
      </c>
      <c r="K133" s="86">
        <f t="shared" si="24"/>
        <v>0</v>
      </c>
      <c r="L133" s="86">
        <f t="shared" si="25"/>
        <v>0</v>
      </c>
      <c r="M133" s="86">
        <f t="shared" ca="1" si="17"/>
        <v>-1.6802611096250804E-3</v>
      </c>
      <c r="N133" s="86">
        <f t="shared" ca="1" si="26"/>
        <v>0</v>
      </c>
      <c r="O133" s="87">
        <f t="shared" ca="1" si="27"/>
        <v>0</v>
      </c>
      <c r="P133" s="86">
        <f t="shared" ca="1" si="28"/>
        <v>0</v>
      </c>
      <c r="Q133" s="86">
        <f t="shared" ca="1" si="29"/>
        <v>0</v>
      </c>
      <c r="R133" s="21">
        <f t="shared" ca="1" si="18"/>
        <v>1.6802611096250804E-3</v>
      </c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35" x14ac:dyDescent="0.2">
      <c r="A134" s="84"/>
      <c r="B134" s="84"/>
      <c r="C134" s="84"/>
      <c r="D134" s="85">
        <f t="shared" si="19"/>
        <v>0</v>
      </c>
      <c r="E134" s="85">
        <f t="shared" si="19"/>
        <v>0</v>
      </c>
      <c r="F134" s="86">
        <f t="shared" si="20"/>
        <v>0</v>
      </c>
      <c r="G134" s="86">
        <f t="shared" si="20"/>
        <v>0</v>
      </c>
      <c r="H134" s="86">
        <f t="shared" si="21"/>
        <v>0</v>
      </c>
      <c r="I134" s="86">
        <f t="shared" si="22"/>
        <v>0</v>
      </c>
      <c r="J134" s="86">
        <f t="shared" si="23"/>
        <v>0</v>
      </c>
      <c r="K134" s="86">
        <f t="shared" si="24"/>
        <v>0</v>
      </c>
      <c r="L134" s="86">
        <f t="shared" si="25"/>
        <v>0</v>
      </c>
      <c r="M134" s="86">
        <f t="shared" ca="1" si="17"/>
        <v>-1.6802611096250804E-3</v>
      </c>
      <c r="N134" s="86">
        <f t="shared" ca="1" si="26"/>
        <v>0</v>
      </c>
      <c r="O134" s="87">
        <f t="shared" ca="1" si="27"/>
        <v>0</v>
      </c>
      <c r="P134" s="86">
        <f t="shared" ca="1" si="28"/>
        <v>0</v>
      </c>
      <c r="Q134" s="86">
        <f t="shared" ca="1" si="29"/>
        <v>0</v>
      </c>
      <c r="R134" s="21">
        <f t="shared" ca="1" si="18"/>
        <v>1.6802611096250804E-3</v>
      </c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35" x14ac:dyDescent="0.2">
      <c r="A135" s="84"/>
      <c r="B135" s="84"/>
      <c r="C135" s="84"/>
      <c r="D135" s="85">
        <f t="shared" si="19"/>
        <v>0</v>
      </c>
      <c r="E135" s="85">
        <f t="shared" si="19"/>
        <v>0</v>
      </c>
      <c r="F135" s="86">
        <f t="shared" si="20"/>
        <v>0</v>
      </c>
      <c r="G135" s="86">
        <f t="shared" si="20"/>
        <v>0</v>
      </c>
      <c r="H135" s="86">
        <f t="shared" si="21"/>
        <v>0</v>
      </c>
      <c r="I135" s="86">
        <f t="shared" si="22"/>
        <v>0</v>
      </c>
      <c r="J135" s="86">
        <f t="shared" si="23"/>
        <v>0</v>
      </c>
      <c r="K135" s="86">
        <f t="shared" si="24"/>
        <v>0</v>
      </c>
      <c r="L135" s="86">
        <f t="shared" si="25"/>
        <v>0</v>
      </c>
      <c r="M135" s="86">
        <f t="shared" ca="1" si="17"/>
        <v>-1.6802611096250804E-3</v>
      </c>
      <c r="N135" s="86">
        <f t="shared" ca="1" si="26"/>
        <v>0</v>
      </c>
      <c r="O135" s="87">
        <f t="shared" ca="1" si="27"/>
        <v>0</v>
      </c>
      <c r="P135" s="86">
        <f t="shared" ca="1" si="28"/>
        <v>0</v>
      </c>
      <c r="Q135" s="86">
        <f t="shared" ca="1" si="29"/>
        <v>0</v>
      </c>
      <c r="R135" s="21">
        <f t="shared" ca="1" si="18"/>
        <v>1.6802611096250804E-3</v>
      </c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35" x14ac:dyDescent="0.2">
      <c r="A136" s="84"/>
      <c r="B136" s="84"/>
      <c r="C136" s="84"/>
      <c r="D136" s="85">
        <f t="shared" si="19"/>
        <v>0</v>
      </c>
      <c r="E136" s="85">
        <f t="shared" si="19"/>
        <v>0</v>
      </c>
      <c r="F136" s="86">
        <f t="shared" si="20"/>
        <v>0</v>
      </c>
      <c r="G136" s="86">
        <f t="shared" si="20"/>
        <v>0</v>
      </c>
      <c r="H136" s="86">
        <f t="shared" si="21"/>
        <v>0</v>
      </c>
      <c r="I136" s="86">
        <f t="shared" si="22"/>
        <v>0</v>
      </c>
      <c r="J136" s="86">
        <f t="shared" si="23"/>
        <v>0</v>
      </c>
      <c r="K136" s="86">
        <f t="shared" si="24"/>
        <v>0</v>
      </c>
      <c r="L136" s="86">
        <f t="shared" si="25"/>
        <v>0</v>
      </c>
      <c r="M136" s="86">
        <f t="shared" ca="1" si="17"/>
        <v>-1.6802611096250804E-3</v>
      </c>
      <c r="N136" s="86">
        <f t="shared" ca="1" si="26"/>
        <v>0</v>
      </c>
      <c r="O136" s="87">
        <f t="shared" ca="1" si="27"/>
        <v>0</v>
      </c>
      <c r="P136" s="86">
        <f t="shared" ca="1" si="28"/>
        <v>0</v>
      </c>
      <c r="Q136" s="86">
        <f t="shared" ca="1" si="29"/>
        <v>0</v>
      </c>
      <c r="R136" s="21">
        <f t="shared" ca="1" si="18"/>
        <v>1.6802611096250804E-3</v>
      </c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35" x14ac:dyDescent="0.2">
      <c r="A137" s="84"/>
      <c r="B137" s="84"/>
      <c r="C137" s="84"/>
      <c r="D137" s="85">
        <f t="shared" si="19"/>
        <v>0</v>
      </c>
      <c r="E137" s="85">
        <f t="shared" si="19"/>
        <v>0</v>
      </c>
      <c r="F137" s="86">
        <f t="shared" si="20"/>
        <v>0</v>
      </c>
      <c r="G137" s="86">
        <f t="shared" si="20"/>
        <v>0</v>
      </c>
      <c r="H137" s="86">
        <f t="shared" si="21"/>
        <v>0</v>
      </c>
      <c r="I137" s="86">
        <f t="shared" si="22"/>
        <v>0</v>
      </c>
      <c r="J137" s="86">
        <f t="shared" si="23"/>
        <v>0</v>
      </c>
      <c r="K137" s="86">
        <f t="shared" si="24"/>
        <v>0</v>
      </c>
      <c r="L137" s="86">
        <f t="shared" si="25"/>
        <v>0</v>
      </c>
      <c r="M137" s="86">
        <f t="shared" ca="1" si="17"/>
        <v>-1.6802611096250804E-3</v>
      </c>
      <c r="N137" s="86">
        <f t="shared" ca="1" si="26"/>
        <v>0</v>
      </c>
      <c r="O137" s="87">
        <f t="shared" ca="1" si="27"/>
        <v>0</v>
      </c>
      <c r="P137" s="86">
        <f t="shared" ca="1" si="28"/>
        <v>0</v>
      </c>
      <c r="Q137" s="86">
        <f t="shared" ca="1" si="29"/>
        <v>0</v>
      </c>
      <c r="R137" s="21">
        <f t="shared" ca="1" si="18"/>
        <v>1.6802611096250804E-3</v>
      </c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35" x14ac:dyDescent="0.2">
      <c r="A138" s="84"/>
      <c r="B138" s="84"/>
      <c r="C138" s="84"/>
      <c r="D138" s="85">
        <f t="shared" si="19"/>
        <v>0</v>
      </c>
      <c r="E138" s="85">
        <f t="shared" si="19"/>
        <v>0</v>
      </c>
      <c r="F138" s="86">
        <f t="shared" si="20"/>
        <v>0</v>
      </c>
      <c r="G138" s="86">
        <f t="shared" si="20"/>
        <v>0</v>
      </c>
      <c r="H138" s="86">
        <f t="shared" si="21"/>
        <v>0</v>
      </c>
      <c r="I138" s="86">
        <f t="shared" si="22"/>
        <v>0</v>
      </c>
      <c r="J138" s="86">
        <f t="shared" si="23"/>
        <v>0</v>
      </c>
      <c r="K138" s="86">
        <f t="shared" si="24"/>
        <v>0</v>
      </c>
      <c r="L138" s="86">
        <f t="shared" si="25"/>
        <v>0</v>
      </c>
      <c r="M138" s="86">
        <f t="shared" ca="1" si="17"/>
        <v>-1.6802611096250804E-3</v>
      </c>
      <c r="N138" s="86">
        <f t="shared" ca="1" si="26"/>
        <v>0</v>
      </c>
      <c r="O138" s="87">
        <f t="shared" ca="1" si="27"/>
        <v>0</v>
      </c>
      <c r="P138" s="86">
        <f t="shared" ca="1" si="28"/>
        <v>0</v>
      </c>
      <c r="Q138" s="86">
        <f t="shared" ca="1" si="29"/>
        <v>0</v>
      </c>
      <c r="R138" s="21">
        <f t="shared" ca="1" si="18"/>
        <v>1.6802611096250804E-3</v>
      </c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</row>
    <row r="139" spans="1:35" x14ac:dyDescent="0.2">
      <c r="A139" s="84"/>
      <c r="B139" s="84"/>
      <c r="C139" s="84"/>
      <c r="D139" s="85">
        <f t="shared" si="19"/>
        <v>0</v>
      </c>
      <c r="E139" s="85">
        <f t="shared" si="19"/>
        <v>0</v>
      </c>
      <c r="F139" s="86">
        <f t="shared" si="20"/>
        <v>0</v>
      </c>
      <c r="G139" s="86">
        <f t="shared" si="20"/>
        <v>0</v>
      </c>
      <c r="H139" s="86">
        <f t="shared" si="21"/>
        <v>0</v>
      </c>
      <c r="I139" s="86">
        <f t="shared" si="22"/>
        <v>0</v>
      </c>
      <c r="J139" s="86">
        <f t="shared" si="23"/>
        <v>0</v>
      </c>
      <c r="K139" s="86">
        <f t="shared" si="24"/>
        <v>0</v>
      </c>
      <c r="L139" s="86">
        <f t="shared" si="25"/>
        <v>0</v>
      </c>
      <c r="M139" s="86">
        <f t="shared" ca="1" si="17"/>
        <v>-1.6802611096250804E-3</v>
      </c>
      <c r="N139" s="86">
        <f t="shared" ca="1" si="26"/>
        <v>0</v>
      </c>
      <c r="O139" s="87">
        <f t="shared" ca="1" si="27"/>
        <v>0</v>
      </c>
      <c r="P139" s="86">
        <f t="shared" ca="1" si="28"/>
        <v>0</v>
      </c>
      <c r="Q139" s="86">
        <f t="shared" ca="1" si="29"/>
        <v>0</v>
      </c>
      <c r="R139" s="21">
        <f t="shared" ca="1" si="18"/>
        <v>1.6802611096250804E-3</v>
      </c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</row>
    <row r="140" spans="1:35" x14ac:dyDescent="0.2">
      <c r="A140" s="84"/>
      <c r="B140" s="84"/>
      <c r="C140" s="84"/>
      <c r="D140" s="85">
        <f t="shared" si="19"/>
        <v>0</v>
      </c>
      <c r="E140" s="85">
        <f t="shared" si="19"/>
        <v>0</v>
      </c>
      <c r="F140" s="86">
        <f t="shared" si="20"/>
        <v>0</v>
      </c>
      <c r="G140" s="86">
        <f t="shared" si="20"/>
        <v>0</v>
      </c>
      <c r="H140" s="86">
        <f t="shared" si="21"/>
        <v>0</v>
      </c>
      <c r="I140" s="86">
        <f t="shared" si="22"/>
        <v>0</v>
      </c>
      <c r="J140" s="86">
        <f t="shared" si="23"/>
        <v>0</v>
      </c>
      <c r="K140" s="86">
        <f t="shared" si="24"/>
        <v>0</v>
      </c>
      <c r="L140" s="86">
        <f t="shared" si="25"/>
        <v>0</v>
      </c>
      <c r="M140" s="86">
        <f t="shared" ca="1" si="17"/>
        <v>-1.6802611096250804E-3</v>
      </c>
      <c r="N140" s="86">
        <f t="shared" ca="1" si="26"/>
        <v>0</v>
      </c>
      <c r="O140" s="87">
        <f t="shared" ca="1" si="27"/>
        <v>0</v>
      </c>
      <c r="P140" s="86">
        <f t="shared" ca="1" si="28"/>
        <v>0</v>
      </c>
      <c r="Q140" s="86">
        <f t="shared" ca="1" si="29"/>
        <v>0</v>
      </c>
      <c r="R140" s="21">
        <f t="shared" ca="1" si="18"/>
        <v>1.6802611096250804E-3</v>
      </c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</row>
    <row r="141" spans="1:35" x14ac:dyDescent="0.2">
      <c r="A141" s="84"/>
      <c r="B141" s="84"/>
      <c r="C141" s="84"/>
      <c r="D141" s="85">
        <f t="shared" si="19"/>
        <v>0</v>
      </c>
      <c r="E141" s="85">
        <f t="shared" si="19"/>
        <v>0</v>
      </c>
      <c r="F141" s="86">
        <f t="shared" si="20"/>
        <v>0</v>
      </c>
      <c r="G141" s="86">
        <f t="shared" si="20"/>
        <v>0</v>
      </c>
      <c r="H141" s="86">
        <f t="shared" si="21"/>
        <v>0</v>
      </c>
      <c r="I141" s="86">
        <f t="shared" si="22"/>
        <v>0</v>
      </c>
      <c r="J141" s="86">
        <f t="shared" si="23"/>
        <v>0</v>
      </c>
      <c r="K141" s="86">
        <f t="shared" si="24"/>
        <v>0</v>
      </c>
      <c r="L141" s="86">
        <f t="shared" si="25"/>
        <v>0</v>
      </c>
      <c r="M141" s="86">
        <f t="shared" ca="1" si="17"/>
        <v>-1.6802611096250804E-3</v>
      </c>
      <c r="N141" s="86">
        <f t="shared" ca="1" si="26"/>
        <v>0</v>
      </c>
      <c r="O141" s="87">
        <f t="shared" ca="1" si="27"/>
        <v>0</v>
      </c>
      <c r="P141" s="86">
        <f t="shared" ca="1" si="28"/>
        <v>0</v>
      </c>
      <c r="Q141" s="86">
        <f t="shared" ca="1" si="29"/>
        <v>0</v>
      </c>
      <c r="R141" s="21">
        <f t="shared" ca="1" si="18"/>
        <v>1.6802611096250804E-3</v>
      </c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</row>
    <row r="142" spans="1:35" x14ac:dyDescent="0.2">
      <c r="A142" s="84"/>
      <c r="B142" s="84"/>
      <c r="C142" s="84"/>
      <c r="D142" s="85">
        <f t="shared" si="19"/>
        <v>0</v>
      </c>
      <c r="E142" s="85">
        <f t="shared" si="19"/>
        <v>0</v>
      </c>
      <c r="F142" s="86">
        <f t="shared" si="20"/>
        <v>0</v>
      </c>
      <c r="G142" s="86">
        <f t="shared" si="20"/>
        <v>0</v>
      </c>
      <c r="H142" s="86">
        <f t="shared" si="21"/>
        <v>0</v>
      </c>
      <c r="I142" s="86">
        <f t="shared" si="22"/>
        <v>0</v>
      </c>
      <c r="J142" s="86">
        <f t="shared" si="23"/>
        <v>0</v>
      </c>
      <c r="K142" s="86">
        <f t="shared" si="24"/>
        <v>0</v>
      </c>
      <c r="L142" s="86">
        <f t="shared" si="25"/>
        <v>0</v>
      </c>
      <c r="M142" s="86">
        <f t="shared" ca="1" si="17"/>
        <v>-1.6802611096250804E-3</v>
      </c>
      <c r="N142" s="86">
        <f t="shared" ca="1" si="26"/>
        <v>0</v>
      </c>
      <c r="O142" s="87">
        <f t="shared" ca="1" si="27"/>
        <v>0</v>
      </c>
      <c r="P142" s="86">
        <f t="shared" ca="1" si="28"/>
        <v>0</v>
      </c>
      <c r="Q142" s="86">
        <f t="shared" ca="1" si="29"/>
        <v>0</v>
      </c>
      <c r="R142" s="21">
        <f t="shared" ca="1" si="18"/>
        <v>1.6802611096250804E-3</v>
      </c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</row>
    <row r="143" spans="1:35" x14ac:dyDescent="0.2">
      <c r="A143" s="84"/>
      <c r="B143" s="84"/>
      <c r="C143" s="84"/>
      <c r="D143" s="85">
        <f t="shared" si="19"/>
        <v>0</v>
      </c>
      <c r="E143" s="85">
        <f t="shared" si="19"/>
        <v>0</v>
      </c>
      <c r="F143" s="86">
        <f t="shared" si="20"/>
        <v>0</v>
      </c>
      <c r="G143" s="86">
        <f t="shared" si="20"/>
        <v>0</v>
      </c>
      <c r="H143" s="86">
        <f t="shared" si="21"/>
        <v>0</v>
      </c>
      <c r="I143" s="86">
        <f t="shared" si="22"/>
        <v>0</v>
      </c>
      <c r="J143" s="86">
        <f t="shared" si="23"/>
        <v>0</v>
      </c>
      <c r="K143" s="86">
        <f t="shared" si="24"/>
        <v>0</v>
      </c>
      <c r="L143" s="86">
        <f t="shared" si="25"/>
        <v>0</v>
      </c>
      <c r="M143" s="86">
        <f t="shared" ca="1" si="17"/>
        <v>-1.6802611096250804E-3</v>
      </c>
      <c r="N143" s="86">
        <f t="shared" ca="1" si="26"/>
        <v>0</v>
      </c>
      <c r="O143" s="87">
        <f t="shared" ca="1" si="27"/>
        <v>0</v>
      </c>
      <c r="P143" s="86">
        <f t="shared" ca="1" si="28"/>
        <v>0</v>
      </c>
      <c r="Q143" s="86">
        <f t="shared" ca="1" si="29"/>
        <v>0</v>
      </c>
      <c r="R143" s="21">
        <f t="shared" ca="1" si="18"/>
        <v>1.6802611096250804E-3</v>
      </c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</row>
    <row r="144" spans="1:35" x14ac:dyDescent="0.2">
      <c r="A144" s="84"/>
      <c r="B144" s="84"/>
      <c r="C144" s="84"/>
      <c r="D144" s="85">
        <f t="shared" si="19"/>
        <v>0</v>
      </c>
      <c r="E144" s="85">
        <f t="shared" si="19"/>
        <v>0</v>
      </c>
      <c r="F144" s="86">
        <f t="shared" si="20"/>
        <v>0</v>
      </c>
      <c r="G144" s="86">
        <f t="shared" si="20"/>
        <v>0</v>
      </c>
      <c r="H144" s="86">
        <f t="shared" si="21"/>
        <v>0</v>
      </c>
      <c r="I144" s="86">
        <f t="shared" si="22"/>
        <v>0</v>
      </c>
      <c r="J144" s="86">
        <f t="shared" si="23"/>
        <v>0</v>
      </c>
      <c r="K144" s="86">
        <f t="shared" si="24"/>
        <v>0</v>
      </c>
      <c r="L144" s="86">
        <f t="shared" si="25"/>
        <v>0</v>
      </c>
      <c r="M144" s="86">
        <f t="shared" ca="1" si="17"/>
        <v>-1.6802611096250804E-3</v>
      </c>
      <c r="N144" s="86">
        <f t="shared" ca="1" si="26"/>
        <v>0</v>
      </c>
      <c r="O144" s="87">
        <f t="shared" ca="1" si="27"/>
        <v>0</v>
      </c>
      <c r="P144" s="86">
        <f t="shared" ca="1" si="28"/>
        <v>0</v>
      </c>
      <c r="Q144" s="86">
        <f t="shared" ca="1" si="29"/>
        <v>0</v>
      </c>
      <c r="R144" s="21">
        <f t="shared" ca="1" si="18"/>
        <v>1.6802611096250804E-3</v>
      </c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</row>
    <row r="145" spans="1:35" x14ac:dyDescent="0.2">
      <c r="A145" s="84"/>
      <c r="B145" s="84"/>
      <c r="C145" s="84"/>
      <c r="D145" s="85">
        <f t="shared" ref="D145:E208" si="30">A145/A$18</f>
        <v>0</v>
      </c>
      <c r="E145" s="85">
        <f t="shared" si="30"/>
        <v>0</v>
      </c>
      <c r="F145" s="86">
        <f t="shared" ref="F145:G208" si="31">$C145*D145</f>
        <v>0</v>
      </c>
      <c r="G145" s="86">
        <f t="shared" si="31"/>
        <v>0</v>
      </c>
      <c r="H145" s="86">
        <f t="shared" si="21"/>
        <v>0</v>
      </c>
      <c r="I145" s="86">
        <f t="shared" si="22"/>
        <v>0</v>
      </c>
      <c r="J145" s="86">
        <f t="shared" si="23"/>
        <v>0</v>
      </c>
      <c r="K145" s="86">
        <f t="shared" si="24"/>
        <v>0</v>
      </c>
      <c r="L145" s="86">
        <f t="shared" si="25"/>
        <v>0</v>
      </c>
      <c r="M145" s="86">
        <f t="shared" ca="1" si="17"/>
        <v>-1.6802611096250804E-3</v>
      </c>
      <c r="N145" s="86">
        <f t="shared" ca="1" si="26"/>
        <v>0</v>
      </c>
      <c r="O145" s="87">
        <f t="shared" ca="1" si="27"/>
        <v>0</v>
      </c>
      <c r="P145" s="86">
        <f t="shared" ca="1" si="28"/>
        <v>0</v>
      </c>
      <c r="Q145" s="86">
        <f t="shared" ca="1" si="29"/>
        <v>0</v>
      </c>
      <c r="R145" s="21">
        <f t="shared" ca="1" si="18"/>
        <v>1.6802611096250804E-3</v>
      </c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</row>
    <row r="146" spans="1:35" x14ac:dyDescent="0.2">
      <c r="A146" s="84"/>
      <c r="B146" s="84"/>
      <c r="C146" s="84"/>
      <c r="D146" s="85">
        <f t="shared" si="30"/>
        <v>0</v>
      </c>
      <c r="E146" s="85">
        <f t="shared" si="30"/>
        <v>0</v>
      </c>
      <c r="F146" s="86">
        <f t="shared" si="31"/>
        <v>0</v>
      </c>
      <c r="G146" s="86">
        <f t="shared" si="31"/>
        <v>0</v>
      </c>
      <c r="H146" s="86">
        <f t="shared" si="21"/>
        <v>0</v>
      </c>
      <c r="I146" s="86">
        <f t="shared" si="22"/>
        <v>0</v>
      </c>
      <c r="J146" s="86">
        <f t="shared" si="23"/>
        <v>0</v>
      </c>
      <c r="K146" s="86">
        <f t="shared" si="24"/>
        <v>0</v>
      </c>
      <c r="L146" s="86">
        <f t="shared" si="25"/>
        <v>0</v>
      </c>
      <c r="M146" s="86">
        <f t="shared" ca="1" si="17"/>
        <v>-1.6802611096250804E-3</v>
      </c>
      <c r="N146" s="86">
        <f t="shared" ca="1" si="26"/>
        <v>0</v>
      </c>
      <c r="O146" s="87">
        <f t="shared" ca="1" si="27"/>
        <v>0</v>
      </c>
      <c r="P146" s="86">
        <f t="shared" ca="1" si="28"/>
        <v>0</v>
      </c>
      <c r="Q146" s="86">
        <f t="shared" ca="1" si="29"/>
        <v>0</v>
      </c>
      <c r="R146" s="21">
        <f t="shared" ca="1" si="18"/>
        <v>1.6802611096250804E-3</v>
      </c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</row>
    <row r="147" spans="1:35" x14ac:dyDescent="0.2">
      <c r="A147" s="84"/>
      <c r="B147" s="84"/>
      <c r="C147" s="84"/>
      <c r="D147" s="85">
        <f t="shared" si="30"/>
        <v>0</v>
      </c>
      <c r="E147" s="85">
        <f t="shared" si="30"/>
        <v>0</v>
      </c>
      <c r="F147" s="86">
        <f t="shared" si="31"/>
        <v>0</v>
      </c>
      <c r="G147" s="86">
        <f t="shared" si="31"/>
        <v>0</v>
      </c>
      <c r="H147" s="86">
        <f t="shared" si="21"/>
        <v>0</v>
      </c>
      <c r="I147" s="86">
        <f t="shared" si="22"/>
        <v>0</v>
      </c>
      <c r="J147" s="86">
        <f t="shared" si="23"/>
        <v>0</v>
      </c>
      <c r="K147" s="86">
        <f t="shared" si="24"/>
        <v>0</v>
      </c>
      <c r="L147" s="86">
        <f t="shared" si="25"/>
        <v>0</v>
      </c>
      <c r="M147" s="86">
        <f t="shared" ref="M147:M210" ca="1" si="32">+E$4+E$5*D147+E$6*D147^2</f>
        <v>-1.6802611096250804E-3</v>
      </c>
      <c r="N147" s="86">
        <f t="shared" ca="1" si="26"/>
        <v>0</v>
      </c>
      <c r="O147" s="87">
        <f t="shared" ca="1" si="27"/>
        <v>0</v>
      </c>
      <c r="P147" s="86">
        <f t="shared" ca="1" si="28"/>
        <v>0</v>
      </c>
      <c r="Q147" s="86">
        <f t="shared" ca="1" si="29"/>
        <v>0</v>
      </c>
      <c r="R147" s="21">
        <f t="shared" ref="R147:R210" ca="1" si="33">+E147-M147</f>
        <v>1.6802611096250804E-3</v>
      </c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</row>
    <row r="148" spans="1:35" x14ac:dyDescent="0.2">
      <c r="A148" s="84"/>
      <c r="B148" s="84"/>
      <c r="C148" s="84"/>
      <c r="D148" s="85">
        <f t="shared" si="30"/>
        <v>0</v>
      </c>
      <c r="E148" s="85">
        <f t="shared" si="30"/>
        <v>0</v>
      </c>
      <c r="F148" s="86">
        <f t="shared" si="31"/>
        <v>0</v>
      </c>
      <c r="G148" s="86">
        <f t="shared" si="31"/>
        <v>0</v>
      </c>
      <c r="H148" s="86">
        <f t="shared" ref="H148:H211" si="34">C148*D148*D148</f>
        <v>0</v>
      </c>
      <c r="I148" s="86">
        <f t="shared" ref="I148:I211" si="35">C148*D148*D148*D148</f>
        <v>0</v>
      </c>
      <c r="J148" s="86">
        <f t="shared" ref="J148:J211" si="36">C148*D148*D148*D148*D148</f>
        <v>0</v>
      </c>
      <c r="K148" s="86">
        <f t="shared" ref="K148:K211" si="37">C148*E148*D148</f>
        <v>0</v>
      </c>
      <c r="L148" s="86">
        <f t="shared" ref="L148:L211" si="38">C148*E148*D148*D148</f>
        <v>0</v>
      </c>
      <c r="M148" s="86">
        <f t="shared" ca="1" si="32"/>
        <v>-1.6802611096250804E-3</v>
      </c>
      <c r="N148" s="86">
        <f t="shared" ref="N148:N211" ca="1" si="39">C148*(M148-E148)^2</f>
        <v>0</v>
      </c>
      <c r="O148" s="87">
        <f t="shared" ref="O148:O211" ca="1" si="40">(C148*O$1-O$2*F148+O$3*H148)^2</f>
        <v>0</v>
      </c>
      <c r="P148" s="86">
        <f t="shared" ref="P148:P211" ca="1" si="41">(-C148*O$2+O$4*F148-O$5*H148)^2</f>
        <v>0</v>
      </c>
      <c r="Q148" s="86">
        <f t="shared" ref="Q148:Q211" ca="1" si="42">+(C148*O$3-F148*O$5+H148*O$6)^2</f>
        <v>0</v>
      </c>
      <c r="R148" s="21">
        <f t="shared" ca="1" si="33"/>
        <v>1.6802611096250804E-3</v>
      </c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35" x14ac:dyDescent="0.2">
      <c r="A149" s="84"/>
      <c r="B149" s="84"/>
      <c r="C149" s="84"/>
      <c r="D149" s="85">
        <f t="shared" si="30"/>
        <v>0</v>
      </c>
      <c r="E149" s="85">
        <f t="shared" si="30"/>
        <v>0</v>
      </c>
      <c r="F149" s="86">
        <f t="shared" si="31"/>
        <v>0</v>
      </c>
      <c r="G149" s="86">
        <f t="shared" si="31"/>
        <v>0</v>
      </c>
      <c r="H149" s="86">
        <f t="shared" si="34"/>
        <v>0</v>
      </c>
      <c r="I149" s="86">
        <f t="shared" si="35"/>
        <v>0</v>
      </c>
      <c r="J149" s="86">
        <f t="shared" si="36"/>
        <v>0</v>
      </c>
      <c r="K149" s="86">
        <f t="shared" si="37"/>
        <v>0</v>
      </c>
      <c r="L149" s="86">
        <f t="shared" si="38"/>
        <v>0</v>
      </c>
      <c r="M149" s="86">
        <f t="shared" ca="1" si="32"/>
        <v>-1.6802611096250804E-3</v>
      </c>
      <c r="N149" s="86">
        <f t="shared" ca="1" si="39"/>
        <v>0</v>
      </c>
      <c r="O149" s="87">
        <f t="shared" ca="1" si="40"/>
        <v>0</v>
      </c>
      <c r="P149" s="86">
        <f t="shared" ca="1" si="41"/>
        <v>0</v>
      </c>
      <c r="Q149" s="86">
        <f t="shared" ca="1" si="42"/>
        <v>0</v>
      </c>
      <c r="R149" s="21">
        <f t="shared" ca="1" si="33"/>
        <v>1.6802611096250804E-3</v>
      </c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35" x14ac:dyDescent="0.2">
      <c r="A150" s="84"/>
      <c r="B150" s="84"/>
      <c r="C150" s="84"/>
      <c r="D150" s="85">
        <f t="shared" si="30"/>
        <v>0</v>
      </c>
      <c r="E150" s="85">
        <f t="shared" si="30"/>
        <v>0</v>
      </c>
      <c r="F150" s="86">
        <f t="shared" si="31"/>
        <v>0</v>
      </c>
      <c r="G150" s="86">
        <f t="shared" si="31"/>
        <v>0</v>
      </c>
      <c r="H150" s="86">
        <f t="shared" si="34"/>
        <v>0</v>
      </c>
      <c r="I150" s="86">
        <f t="shared" si="35"/>
        <v>0</v>
      </c>
      <c r="J150" s="86">
        <f t="shared" si="36"/>
        <v>0</v>
      </c>
      <c r="K150" s="86">
        <f t="shared" si="37"/>
        <v>0</v>
      </c>
      <c r="L150" s="86">
        <f t="shared" si="38"/>
        <v>0</v>
      </c>
      <c r="M150" s="86">
        <f t="shared" ca="1" si="32"/>
        <v>-1.6802611096250804E-3</v>
      </c>
      <c r="N150" s="86">
        <f t="shared" ca="1" si="39"/>
        <v>0</v>
      </c>
      <c r="O150" s="87">
        <f t="shared" ca="1" si="40"/>
        <v>0</v>
      </c>
      <c r="P150" s="86">
        <f t="shared" ca="1" si="41"/>
        <v>0</v>
      </c>
      <c r="Q150" s="86">
        <f t="shared" ca="1" si="42"/>
        <v>0</v>
      </c>
      <c r="R150" s="21">
        <f t="shared" ca="1" si="33"/>
        <v>1.6802611096250804E-3</v>
      </c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</row>
    <row r="151" spans="1:35" x14ac:dyDescent="0.2">
      <c r="A151" s="84"/>
      <c r="B151" s="84"/>
      <c r="C151" s="84"/>
      <c r="D151" s="85">
        <f t="shared" si="30"/>
        <v>0</v>
      </c>
      <c r="E151" s="85">
        <f t="shared" si="30"/>
        <v>0</v>
      </c>
      <c r="F151" s="86">
        <f t="shared" si="31"/>
        <v>0</v>
      </c>
      <c r="G151" s="86">
        <f t="shared" si="31"/>
        <v>0</v>
      </c>
      <c r="H151" s="86">
        <f t="shared" si="34"/>
        <v>0</v>
      </c>
      <c r="I151" s="86">
        <f t="shared" si="35"/>
        <v>0</v>
      </c>
      <c r="J151" s="86">
        <f t="shared" si="36"/>
        <v>0</v>
      </c>
      <c r="K151" s="86">
        <f t="shared" si="37"/>
        <v>0</v>
      </c>
      <c r="L151" s="86">
        <f t="shared" si="38"/>
        <v>0</v>
      </c>
      <c r="M151" s="86">
        <f t="shared" ca="1" si="32"/>
        <v>-1.6802611096250804E-3</v>
      </c>
      <c r="N151" s="86">
        <f t="shared" ca="1" si="39"/>
        <v>0</v>
      </c>
      <c r="O151" s="87">
        <f t="shared" ca="1" si="40"/>
        <v>0</v>
      </c>
      <c r="P151" s="86">
        <f t="shared" ca="1" si="41"/>
        <v>0</v>
      </c>
      <c r="Q151" s="86">
        <f t="shared" ca="1" si="42"/>
        <v>0</v>
      </c>
      <c r="R151" s="21">
        <f t="shared" ca="1" si="33"/>
        <v>1.6802611096250804E-3</v>
      </c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</row>
    <row r="152" spans="1:35" x14ac:dyDescent="0.2">
      <c r="A152" s="84"/>
      <c r="B152" s="84"/>
      <c r="C152" s="84"/>
      <c r="D152" s="85">
        <f t="shared" si="30"/>
        <v>0</v>
      </c>
      <c r="E152" s="85">
        <f t="shared" si="30"/>
        <v>0</v>
      </c>
      <c r="F152" s="86">
        <f t="shared" si="31"/>
        <v>0</v>
      </c>
      <c r="G152" s="86">
        <f t="shared" si="31"/>
        <v>0</v>
      </c>
      <c r="H152" s="86">
        <f t="shared" si="34"/>
        <v>0</v>
      </c>
      <c r="I152" s="86">
        <f t="shared" si="35"/>
        <v>0</v>
      </c>
      <c r="J152" s="86">
        <f t="shared" si="36"/>
        <v>0</v>
      </c>
      <c r="K152" s="86">
        <f t="shared" si="37"/>
        <v>0</v>
      </c>
      <c r="L152" s="86">
        <f t="shared" si="38"/>
        <v>0</v>
      </c>
      <c r="M152" s="86">
        <f t="shared" ca="1" si="32"/>
        <v>-1.6802611096250804E-3</v>
      </c>
      <c r="N152" s="86">
        <f t="shared" ca="1" si="39"/>
        <v>0</v>
      </c>
      <c r="O152" s="87">
        <f t="shared" ca="1" si="40"/>
        <v>0</v>
      </c>
      <c r="P152" s="86">
        <f t="shared" ca="1" si="41"/>
        <v>0</v>
      </c>
      <c r="Q152" s="86">
        <f t="shared" ca="1" si="42"/>
        <v>0</v>
      </c>
      <c r="R152" s="21">
        <f t="shared" ca="1" si="33"/>
        <v>1.6802611096250804E-3</v>
      </c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</row>
    <row r="153" spans="1:35" x14ac:dyDescent="0.2">
      <c r="A153" s="84"/>
      <c r="B153" s="84"/>
      <c r="C153" s="84"/>
      <c r="D153" s="85">
        <f t="shared" si="30"/>
        <v>0</v>
      </c>
      <c r="E153" s="85">
        <f t="shared" si="30"/>
        <v>0</v>
      </c>
      <c r="F153" s="86">
        <f t="shared" si="31"/>
        <v>0</v>
      </c>
      <c r="G153" s="86">
        <f t="shared" si="31"/>
        <v>0</v>
      </c>
      <c r="H153" s="86">
        <f t="shared" si="34"/>
        <v>0</v>
      </c>
      <c r="I153" s="86">
        <f t="shared" si="35"/>
        <v>0</v>
      </c>
      <c r="J153" s="86">
        <f t="shared" si="36"/>
        <v>0</v>
      </c>
      <c r="K153" s="86">
        <f t="shared" si="37"/>
        <v>0</v>
      </c>
      <c r="L153" s="86">
        <f t="shared" si="38"/>
        <v>0</v>
      </c>
      <c r="M153" s="86">
        <f t="shared" ca="1" si="32"/>
        <v>-1.6802611096250804E-3</v>
      </c>
      <c r="N153" s="86">
        <f t="shared" ca="1" si="39"/>
        <v>0</v>
      </c>
      <c r="O153" s="87">
        <f t="shared" ca="1" si="40"/>
        <v>0</v>
      </c>
      <c r="P153" s="86">
        <f t="shared" ca="1" si="41"/>
        <v>0</v>
      </c>
      <c r="Q153" s="86">
        <f t="shared" ca="1" si="42"/>
        <v>0</v>
      </c>
      <c r="R153" s="21">
        <f t="shared" ca="1" si="33"/>
        <v>1.6802611096250804E-3</v>
      </c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</row>
    <row r="154" spans="1:35" x14ac:dyDescent="0.2">
      <c r="A154" s="84"/>
      <c r="B154" s="84"/>
      <c r="C154" s="84"/>
      <c r="D154" s="85">
        <f t="shared" si="30"/>
        <v>0</v>
      </c>
      <c r="E154" s="85">
        <f t="shared" si="30"/>
        <v>0</v>
      </c>
      <c r="F154" s="86">
        <f t="shared" si="31"/>
        <v>0</v>
      </c>
      <c r="G154" s="86">
        <f t="shared" si="31"/>
        <v>0</v>
      </c>
      <c r="H154" s="86">
        <f t="shared" si="34"/>
        <v>0</v>
      </c>
      <c r="I154" s="86">
        <f t="shared" si="35"/>
        <v>0</v>
      </c>
      <c r="J154" s="86">
        <f t="shared" si="36"/>
        <v>0</v>
      </c>
      <c r="K154" s="86">
        <f t="shared" si="37"/>
        <v>0</v>
      </c>
      <c r="L154" s="86">
        <f t="shared" si="38"/>
        <v>0</v>
      </c>
      <c r="M154" s="86">
        <f t="shared" ca="1" si="32"/>
        <v>-1.6802611096250804E-3</v>
      </c>
      <c r="N154" s="86">
        <f t="shared" ca="1" si="39"/>
        <v>0</v>
      </c>
      <c r="O154" s="87">
        <f t="shared" ca="1" si="40"/>
        <v>0</v>
      </c>
      <c r="P154" s="86">
        <f t="shared" ca="1" si="41"/>
        <v>0</v>
      </c>
      <c r="Q154" s="86">
        <f t="shared" ca="1" si="42"/>
        <v>0</v>
      </c>
      <c r="R154" s="21">
        <f t="shared" ca="1" si="33"/>
        <v>1.6802611096250804E-3</v>
      </c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</row>
    <row r="155" spans="1:35" x14ac:dyDescent="0.2">
      <c r="A155" s="84"/>
      <c r="B155" s="84"/>
      <c r="C155" s="84"/>
      <c r="D155" s="85">
        <f t="shared" si="30"/>
        <v>0</v>
      </c>
      <c r="E155" s="85">
        <f t="shared" si="30"/>
        <v>0</v>
      </c>
      <c r="F155" s="86">
        <f t="shared" si="31"/>
        <v>0</v>
      </c>
      <c r="G155" s="86">
        <f t="shared" si="31"/>
        <v>0</v>
      </c>
      <c r="H155" s="86">
        <f t="shared" si="34"/>
        <v>0</v>
      </c>
      <c r="I155" s="86">
        <f t="shared" si="35"/>
        <v>0</v>
      </c>
      <c r="J155" s="86">
        <f t="shared" si="36"/>
        <v>0</v>
      </c>
      <c r="K155" s="86">
        <f t="shared" si="37"/>
        <v>0</v>
      </c>
      <c r="L155" s="86">
        <f t="shared" si="38"/>
        <v>0</v>
      </c>
      <c r="M155" s="86">
        <f t="shared" ca="1" si="32"/>
        <v>-1.6802611096250804E-3</v>
      </c>
      <c r="N155" s="86">
        <f t="shared" ca="1" si="39"/>
        <v>0</v>
      </c>
      <c r="O155" s="87">
        <f t="shared" ca="1" si="40"/>
        <v>0</v>
      </c>
      <c r="P155" s="86">
        <f t="shared" ca="1" si="41"/>
        <v>0</v>
      </c>
      <c r="Q155" s="86">
        <f t="shared" ca="1" si="42"/>
        <v>0</v>
      </c>
      <c r="R155" s="21">
        <f t="shared" ca="1" si="33"/>
        <v>1.6802611096250804E-3</v>
      </c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</row>
    <row r="156" spans="1:35" x14ac:dyDescent="0.2">
      <c r="A156" s="84"/>
      <c r="B156" s="84"/>
      <c r="C156" s="84"/>
      <c r="D156" s="85">
        <f t="shared" si="30"/>
        <v>0</v>
      </c>
      <c r="E156" s="85">
        <f t="shared" si="30"/>
        <v>0</v>
      </c>
      <c r="F156" s="86">
        <f t="shared" si="31"/>
        <v>0</v>
      </c>
      <c r="G156" s="86">
        <f t="shared" si="31"/>
        <v>0</v>
      </c>
      <c r="H156" s="86">
        <f t="shared" si="34"/>
        <v>0</v>
      </c>
      <c r="I156" s="86">
        <f t="shared" si="35"/>
        <v>0</v>
      </c>
      <c r="J156" s="86">
        <f t="shared" si="36"/>
        <v>0</v>
      </c>
      <c r="K156" s="86">
        <f t="shared" si="37"/>
        <v>0</v>
      </c>
      <c r="L156" s="86">
        <f t="shared" si="38"/>
        <v>0</v>
      </c>
      <c r="M156" s="86">
        <f t="shared" ca="1" si="32"/>
        <v>-1.6802611096250804E-3</v>
      </c>
      <c r="N156" s="86">
        <f t="shared" ca="1" si="39"/>
        <v>0</v>
      </c>
      <c r="O156" s="87">
        <f t="shared" ca="1" si="40"/>
        <v>0</v>
      </c>
      <c r="P156" s="86">
        <f t="shared" ca="1" si="41"/>
        <v>0</v>
      </c>
      <c r="Q156" s="86">
        <f t="shared" ca="1" si="42"/>
        <v>0</v>
      </c>
      <c r="R156" s="21">
        <f t="shared" ca="1" si="33"/>
        <v>1.6802611096250804E-3</v>
      </c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</row>
    <row r="157" spans="1:35" x14ac:dyDescent="0.2">
      <c r="A157" s="84"/>
      <c r="B157" s="84"/>
      <c r="C157" s="84"/>
      <c r="D157" s="85">
        <f t="shared" si="30"/>
        <v>0</v>
      </c>
      <c r="E157" s="85">
        <f t="shared" si="30"/>
        <v>0</v>
      </c>
      <c r="F157" s="86">
        <f t="shared" si="31"/>
        <v>0</v>
      </c>
      <c r="G157" s="86">
        <f t="shared" si="31"/>
        <v>0</v>
      </c>
      <c r="H157" s="86">
        <f t="shared" si="34"/>
        <v>0</v>
      </c>
      <c r="I157" s="86">
        <f t="shared" si="35"/>
        <v>0</v>
      </c>
      <c r="J157" s="86">
        <f t="shared" si="36"/>
        <v>0</v>
      </c>
      <c r="K157" s="86">
        <f t="shared" si="37"/>
        <v>0</v>
      </c>
      <c r="L157" s="86">
        <f t="shared" si="38"/>
        <v>0</v>
      </c>
      <c r="M157" s="86">
        <f t="shared" ca="1" si="32"/>
        <v>-1.6802611096250804E-3</v>
      </c>
      <c r="N157" s="86">
        <f t="shared" ca="1" si="39"/>
        <v>0</v>
      </c>
      <c r="O157" s="87">
        <f t="shared" ca="1" si="40"/>
        <v>0</v>
      </c>
      <c r="P157" s="86">
        <f t="shared" ca="1" si="41"/>
        <v>0</v>
      </c>
      <c r="Q157" s="86">
        <f t="shared" ca="1" si="42"/>
        <v>0</v>
      </c>
      <c r="R157" s="21">
        <f t="shared" ca="1" si="33"/>
        <v>1.6802611096250804E-3</v>
      </c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</row>
    <row r="158" spans="1:35" x14ac:dyDescent="0.2">
      <c r="A158" s="84"/>
      <c r="B158" s="84"/>
      <c r="C158" s="84"/>
      <c r="D158" s="85">
        <f t="shared" si="30"/>
        <v>0</v>
      </c>
      <c r="E158" s="85">
        <f t="shared" si="30"/>
        <v>0</v>
      </c>
      <c r="F158" s="86">
        <f t="shared" si="31"/>
        <v>0</v>
      </c>
      <c r="G158" s="86">
        <f t="shared" si="31"/>
        <v>0</v>
      </c>
      <c r="H158" s="86">
        <f t="shared" si="34"/>
        <v>0</v>
      </c>
      <c r="I158" s="86">
        <f t="shared" si="35"/>
        <v>0</v>
      </c>
      <c r="J158" s="86">
        <f t="shared" si="36"/>
        <v>0</v>
      </c>
      <c r="K158" s="86">
        <f t="shared" si="37"/>
        <v>0</v>
      </c>
      <c r="L158" s="86">
        <f t="shared" si="38"/>
        <v>0</v>
      </c>
      <c r="M158" s="86">
        <f t="shared" ca="1" si="32"/>
        <v>-1.6802611096250804E-3</v>
      </c>
      <c r="N158" s="86">
        <f t="shared" ca="1" si="39"/>
        <v>0</v>
      </c>
      <c r="O158" s="87">
        <f t="shared" ca="1" si="40"/>
        <v>0</v>
      </c>
      <c r="P158" s="86">
        <f t="shared" ca="1" si="41"/>
        <v>0</v>
      </c>
      <c r="Q158" s="86">
        <f t="shared" ca="1" si="42"/>
        <v>0</v>
      </c>
      <c r="R158" s="21">
        <f t="shared" ca="1" si="33"/>
        <v>1.6802611096250804E-3</v>
      </c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</row>
    <row r="159" spans="1:35" x14ac:dyDescent="0.2">
      <c r="A159" s="84"/>
      <c r="B159" s="84"/>
      <c r="C159" s="84"/>
      <c r="D159" s="85">
        <f t="shared" si="30"/>
        <v>0</v>
      </c>
      <c r="E159" s="85">
        <f t="shared" si="30"/>
        <v>0</v>
      </c>
      <c r="F159" s="86">
        <f t="shared" si="31"/>
        <v>0</v>
      </c>
      <c r="G159" s="86">
        <f t="shared" si="31"/>
        <v>0</v>
      </c>
      <c r="H159" s="86">
        <f t="shared" si="34"/>
        <v>0</v>
      </c>
      <c r="I159" s="86">
        <f t="shared" si="35"/>
        <v>0</v>
      </c>
      <c r="J159" s="86">
        <f t="shared" si="36"/>
        <v>0</v>
      </c>
      <c r="K159" s="86">
        <f t="shared" si="37"/>
        <v>0</v>
      </c>
      <c r="L159" s="86">
        <f t="shared" si="38"/>
        <v>0</v>
      </c>
      <c r="M159" s="86">
        <f t="shared" ca="1" si="32"/>
        <v>-1.6802611096250804E-3</v>
      </c>
      <c r="N159" s="86">
        <f t="shared" ca="1" si="39"/>
        <v>0</v>
      </c>
      <c r="O159" s="87">
        <f t="shared" ca="1" si="40"/>
        <v>0</v>
      </c>
      <c r="P159" s="86">
        <f t="shared" ca="1" si="41"/>
        <v>0</v>
      </c>
      <c r="Q159" s="86">
        <f t="shared" ca="1" si="42"/>
        <v>0</v>
      </c>
      <c r="R159" s="21">
        <f t="shared" ca="1" si="33"/>
        <v>1.6802611096250804E-3</v>
      </c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</row>
    <row r="160" spans="1:35" x14ac:dyDescent="0.2">
      <c r="A160" s="84"/>
      <c r="B160" s="84"/>
      <c r="C160" s="84"/>
      <c r="D160" s="85">
        <f t="shared" si="30"/>
        <v>0</v>
      </c>
      <c r="E160" s="85">
        <f t="shared" si="30"/>
        <v>0</v>
      </c>
      <c r="F160" s="86">
        <f t="shared" si="31"/>
        <v>0</v>
      </c>
      <c r="G160" s="86">
        <f t="shared" si="31"/>
        <v>0</v>
      </c>
      <c r="H160" s="86">
        <f t="shared" si="34"/>
        <v>0</v>
      </c>
      <c r="I160" s="86">
        <f t="shared" si="35"/>
        <v>0</v>
      </c>
      <c r="J160" s="86">
        <f t="shared" si="36"/>
        <v>0</v>
      </c>
      <c r="K160" s="86">
        <f t="shared" si="37"/>
        <v>0</v>
      </c>
      <c r="L160" s="86">
        <f t="shared" si="38"/>
        <v>0</v>
      </c>
      <c r="M160" s="86">
        <f t="shared" ca="1" si="32"/>
        <v>-1.6802611096250804E-3</v>
      </c>
      <c r="N160" s="86">
        <f t="shared" ca="1" si="39"/>
        <v>0</v>
      </c>
      <c r="O160" s="87">
        <f t="shared" ca="1" si="40"/>
        <v>0</v>
      </c>
      <c r="P160" s="86">
        <f t="shared" ca="1" si="41"/>
        <v>0</v>
      </c>
      <c r="Q160" s="86">
        <f t="shared" ca="1" si="42"/>
        <v>0</v>
      </c>
      <c r="R160" s="21">
        <f t="shared" ca="1" si="33"/>
        <v>1.6802611096250804E-3</v>
      </c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</row>
    <row r="161" spans="1:35" x14ac:dyDescent="0.2">
      <c r="A161" s="84"/>
      <c r="B161" s="84"/>
      <c r="C161" s="84"/>
      <c r="D161" s="85">
        <f t="shared" si="30"/>
        <v>0</v>
      </c>
      <c r="E161" s="85">
        <f t="shared" si="30"/>
        <v>0</v>
      </c>
      <c r="F161" s="86">
        <f t="shared" si="31"/>
        <v>0</v>
      </c>
      <c r="G161" s="86">
        <f t="shared" si="31"/>
        <v>0</v>
      </c>
      <c r="H161" s="86">
        <f t="shared" si="34"/>
        <v>0</v>
      </c>
      <c r="I161" s="86">
        <f t="shared" si="35"/>
        <v>0</v>
      </c>
      <c r="J161" s="86">
        <f t="shared" si="36"/>
        <v>0</v>
      </c>
      <c r="K161" s="86">
        <f t="shared" si="37"/>
        <v>0</v>
      </c>
      <c r="L161" s="86">
        <f t="shared" si="38"/>
        <v>0</v>
      </c>
      <c r="M161" s="86">
        <f t="shared" ca="1" si="32"/>
        <v>-1.6802611096250804E-3</v>
      </c>
      <c r="N161" s="86">
        <f t="shared" ca="1" si="39"/>
        <v>0</v>
      </c>
      <c r="O161" s="87">
        <f t="shared" ca="1" si="40"/>
        <v>0</v>
      </c>
      <c r="P161" s="86">
        <f t="shared" ca="1" si="41"/>
        <v>0</v>
      </c>
      <c r="Q161" s="86">
        <f t="shared" ca="1" si="42"/>
        <v>0</v>
      </c>
      <c r="R161" s="21">
        <f t="shared" ca="1" si="33"/>
        <v>1.6802611096250804E-3</v>
      </c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</row>
    <row r="162" spans="1:35" x14ac:dyDescent="0.2">
      <c r="A162" s="84"/>
      <c r="B162" s="84"/>
      <c r="C162" s="84"/>
      <c r="D162" s="85">
        <f t="shared" si="30"/>
        <v>0</v>
      </c>
      <c r="E162" s="85">
        <f t="shared" si="30"/>
        <v>0</v>
      </c>
      <c r="F162" s="86">
        <f t="shared" si="31"/>
        <v>0</v>
      </c>
      <c r="G162" s="86">
        <f t="shared" si="31"/>
        <v>0</v>
      </c>
      <c r="H162" s="86">
        <f t="shared" si="34"/>
        <v>0</v>
      </c>
      <c r="I162" s="86">
        <f t="shared" si="35"/>
        <v>0</v>
      </c>
      <c r="J162" s="86">
        <f t="shared" si="36"/>
        <v>0</v>
      </c>
      <c r="K162" s="86">
        <f t="shared" si="37"/>
        <v>0</v>
      </c>
      <c r="L162" s="86">
        <f t="shared" si="38"/>
        <v>0</v>
      </c>
      <c r="M162" s="86">
        <f t="shared" ca="1" si="32"/>
        <v>-1.6802611096250804E-3</v>
      </c>
      <c r="N162" s="86">
        <f t="shared" ca="1" si="39"/>
        <v>0</v>
      </c>
      <c r="O162" s="87">
        <f t="shared" ca="1" si="40"/>
        <v>0</v>
      </c>
      <c r="P162" s="86">
        <f t="shared" ca="1" si="41"/>
        <v>0</v>
      </c>
      <c r="Q162" s="86">
        <f t="shared" ca="1" si="42"/>
        <v>0</v>
      </c>
      <c r="R162" s="21">
        <f t="shared" ca="1" si="33"/>
        <v>1.6802611096250804E-3</v>
      </c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</row>
    <row r="163" spans="1:35" x14ac:dyDescent="0.2">
      <c r="A163" s="84"/>
      <c r="B163" s="84"/>
      <c r="C163" s="84"/>
      <c r="D163" s="85">
        <f t="shared" si="30"/>
        <v>0</v>
      </c>
      <c r="E163" s="85">
        <f t="shared" si="30"/>
        <v>0</v>
      </c>
      <c r="F163" s="86">
        <f t="shared" si="31"/>
        <v>0</v>
      </c>
      <c r="G163" s="86">
        <f t="shared" si="31"/>
        <v>0</v>
      </c>
      <c r="H163" s="86">
        <f t="shared" si="34"/>
        <v>0</v>
      </c>
      <c r="I163" s="86">
        <f t="shared" si="35"/>
        <v>0</v>
      </c>
      <c r="J163" s="86">
        <f t="shared" si="36"/>
        <v>0</v>
      </c>
      <c r="K163" s="86">
        <f t="shared" si="37"/>
        <v>0</v>
      </c>
      <c r="L163" s="86">
        <f t="shared" si="38"/>
        <v>0</v>
      </c>
      <c r="M163" s="86">
        <f t="shared" ca="1" si="32"/>
        <v>-1.6802611096250804E-3</v>
      </c>
      <c r="N163" s="86">
        <f t="shared" ca="1" si="39"/>
        <v>0</v>
      </c>
      <c r="O163" s="87">
        <f t="shared" ca="1" si="40"/>
        <v>0</v>
      </c>
      <c r="P163" s="86">
        <f t="shared" ca="1" si="41"/>
        <v>0</v>
      </c>
      <c r="Q163" s="86">
        <f t="shared" ca="1" si="42"/>
        <v>0</v>
      </c>
      <c r="R163" s="21">
        <f t="shared" ca="1" si="33"/>
        <v>1.6802611096250804E-3</v>
      </c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</row>
    <row r="164" spans="1:35" x14ac:dyDescent="0.2">
      <c r="A164" s="84"/>
      <c r="B164" s="84"/>
      <c r="C164" s="84"/>
      <c r="D164" s="85">
        <f t="shared" si="30"/>
        <v>0</v>
      </c>
      <c r="E164" s="85">
        <f t="shared" si="30"/>
        <v>0</v>
      </c>
      <c r="F164" s="86">
        <f t="shared" si="31"/>
        <v>0</v>
      </c>
      <c r="G164" s="86">
        <f t="shared" si="31"/>
        <v>0</v>
      </c>
      <c r="H164" s="86">
        <f t="shared" si="34"/>
        <v>0</v>
      </c>
      <c r="I164" s="86">
        <f t="shared" si="35"/>
        <v>0</v>
      </c>
      <c r="J164" s="86">
        <f t="shared" si="36"/>
        <v>0</v>
      </c>
      <c r="K164" s="86">
        <f t="shared" si="37"/>
        <v>0</v>
      </c>
      <c r="L164" s="86">
        <f t="shared" si="38"/>
        <v>0</v>
      </c>
      <c r="M164" s="86">
        <f t="shared" ca="1" si="32"/>
        <v>-1.6802611096250804E-3</v>
      </c>
      <c r="N164" s="86">
        <f t="shared" ca="1" si="39"/>
        <v>0</v>
      </c>
      <c r="O164" s="87">
        <f t="shared" ca="1" si="40"/>
        <v>0</v>
      </c>
      <c r="P164" s="86">
        <f t="shared" ca="1" si="41"/>
        <v>0</v>
      </c>
      <c r="Q164" s="86">
        <f t="shared" ca="1" si="42"/>
        <v>0</v>
      </c>
      <c r="R164" s="21">
        <f t="shared" ca="1" si="33"/>
        <v>1.6802611096250804E-3</v>
      </c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</row>
    <row r="165" spans="1:35" x14ac:dyDescent="0.2">
      <c r="A165" s="84"/>
      <c r="B165" s="84"/>
      <c r="C165" s="84"/>
      <c r="D165" s="85">
        <f t="shared" si="30"/>
        <v>0</v>
      </c>
      <c r="E165" s="85">
        <f t="shared" si="30"/>
        <v>0</v>
      </c>
      <c r="F165" s="86">
        <f t="shared" si="31"/>
        <v>0</v>
      </c>
      <c r="G165" s="86">
        <f t="shared" si="31"/>
        <v>0</v>
      </c>
      <c r="H165" s="86">
        <f t="shared" si="34"/>
        <v>0</v>
      </c>
      <c r="I165" s="86">
        <f t="shared" si="35"/>
        <v>0</v>
      </c>
      <c r="J165" s="86">
        <f t="shared" si="36"/>
        <v>0</v>
      </c>
      <c r="K165" s="86">
        <f t="shared" si="37"/>
        <v>0</v>
      </c>
      <c r="L165" s="86">
        <f t="shared" si="38"/>
        <v>0</v>
      </c>
      <c r="M165" s="86">
        <f t="shared" ca="1" si="32"/>
        <v>-1.6802611096250804E-3</v>
      </c>
      <c r="N165" s="86">
        <f t="shared" ca="1" si="39"/>
        <v>0</v>
      </c>
      <c r="O165" s="87">
        <f t="shared" ca="1" si="40"/>
        <v>0</v>
      </c>
      <c r="P165" s="86">
        <f t="shared" ca="1" si="41"/>
        <v>0</v>
      </c>
      <c r="Q165" s="86">
        <f t="shared" ca="1" si="42"/>
        <v>0</v>
      </c>
      <c r="R165" s="21">
        <f t="shared" ca="1" si="33"/>
        <v>1.6802611096250804E-3</v>
      </c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</row>
    <row r="166" spans="1:35" x14ac:dyDescent="0.2">
      <c r="A166" s="84"/>
      <c r="B166" s="84"/>
      <c r="C166" s="84"/>
      <c r="D166" s="85">
        <f t="shared" si="30"/>
        <v>0</v>
      </c>
      <c r="E166" s="85">
        <f t="shared" si="30"/>
        <v>0</v>
      </c>
      <c r="F166" s="86">
        <f t="shared" si="31"/>
        <v>0</v>
      </c>
      <c r="G166" s="86">
        <f t="shared" si="31"/>
        <v>0</v>
      </c>
      <c r="H166" s="86">
        <f t="shared" si="34"/>
        <v>0</v>
      </c>
      <c r="I166" s="86">
        <f t="shared" si="35"/>
        <v>0</v>
      </c>
      <c r="J166" s="86">
        <f t="shared" si="36"/>
        <v>0</v>
      </c>
      <c r="K166" s="86">
        <f t="shared" si="37"/>
        <v>0</v>
      </c>
      <c r="L166" s="86">
        <f t="shared" si="38"/>
        <v>0</v>
      </c>
      <c r="M166" s="86">
        <f t="shared" ca="1" si="32"/>
        <v>-1.6802611096250804E-3</v>
      </c>
      <c r="N166" s="86">
        <f t="shared" ca="1" si="39"/>
        <v>0</v>
      </c>
      <c r="O166" s="87">
        <f t="shared" ca="1" si="40"/>
        <v>0</v>
      </c>
      <c r="P166" s="86">
        <f t="shared" ca="1" si="41"/>
        <v>0</v>
      </c>
      <c r="Q166" s="86">
        <f t="shared" ca="1" si="42"/>
        <v>0</v>
      </c>
      <c r="R166" s="21">
        <f t="shared" ca="1" si="33"/>
        <v>1.6802611096250804E-3</v>
      </c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</row>
    <row r="167" spans="1:35" x14ac:dyDescent="0.2">
      <c r="A167" s="84"/>
      <c r="B167" s="84"/>
      <c r="C167" s="84"/>
      <c r="D167" s="85">
        <f t="shared" si="30"/>
        <v>0</v>
      </c>
      <c r="E167" s="85">
        <f t="shared" si="30"/>
        <v>0</v>
      </c>
      <c r="F167" s="86">
        <f t="shared" si="31"/>
        <v>0</v>
      </c>
      <c r="G167" s="86">
        <f t="shared" si="31"/>
        <v>0</v>
      </c>
      <c r="H167" s="86">
        <f t="shared" si="34"/>
        <v>0</v>
      </c>
      <c r="I167" s="86">
        <f t="shared" si="35"/>
        <v>0</v>
      </c>
      <c r="J167" s="86">
        <f t="shared" si="36"/>
        <v>0</v>
      </c>
      <c r="K167" s="86">
        <f t="shared" si="37"/>
        <v>0</v>
      </c>
      <c r="L167" s="86">
        <f t="shared" si="38"/>
        <v>0</v>
      </c>
      <c r="M167" s="86">
        <f t="shared" ca="1" si="32"/>
        <v>-1.6802611096250804E-3</v>
      </c>
      <c r="N167" s="86">
        <f t="shared" ca="1" si="39"/>
        <v>0</v>
      </c>
      <c r="O167" s="87">
        <f t="shared" ca="1" si="40"/>
        <v>0</v>
      </c>
      <c r="P167" s="86">
        <f t="shared" ca="1" si="41"/>
        <v>0</v>
      </c>
      <c r="Q167" s="86">
        <f t="shared" ca="1" si="42"/>
        <v>0</v>
      </c>
      <c r="R167" s="21">
        <f t="shared" ca="1" si="33"/>
        <v>1.6802611096250804E-3</v>
      </c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</row>
    <row r="168" spans="1:35" x14ac:dyDescent="0.2">
      <c r="A168" s="84"/>
      <c r="B168" s="84"/>
      <c r="C168" s="84"/>
      <c r="D168" s="85">
        <f t="shared" si="30"/>
        <v>0</v>
      </c>
      <c r="E168" s="85">
        <f t="shared" si="30"/>
        <v>0</v>
      </c>
      <c r="F168" s="86">
        <f t="shared" si="31"/>
        <v>0</v>
      </c>
      <c r="G168" s="86">
        <f t="shared" si="31"/>
        <v>0</v>
      </c>
      <c r="H168" s="86">
        <f t="shared" si="34"/>
        <v>0</v>
      </c>
      <c r="I168" s="86">
        <f t="shared" si="35"/>
        <v>0</v>
      </c>
      <c r="J168" s="86">
        <f t="shared" si="36"/>
        <v>0</v>
      </c>
      <c r="K168" s="86">
        <f t="shared" si="37"/>
        <v>0</v>
      </c>
      <c r="L168" s="86">
        <f t="shared" si="38"/>
        <v>0</v>
      </c>
      <c r="M168" s="86">
        <f t="shared" ca="1" si="32"/>
        <v>-1.6802611096250804E-3</v>
      </c>
      <c r="N168" s="86">
        <f t="shared" ca="1" si="39"/>
        <v>0</v>
      </c>
      <c r="O168" s="87">
        <f t="shared" ca="1" si="40"/>
        <v>0</v>
      </c>
      <c r="P168" s="86">
        <f t="shared" ca="1" si="41"/>
        <v>0</v>
      </c>
      <c r="Q168" s="86">
        <f t="shared" ca="1" si="42"/>
        <v>0</v>
      </c>
      <c r="R168" s="21">
        <f t="shared" ca="1" si="33"/>
        <v>1.6802611096250804E-3</v>
      </c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</row>
    <row r="169" spans="1:35" x14ac:dyDescent="0.2">
      <c r="A169" s="84"/>
      <c r="B169" s="84"/>
      <c r="C169" s="84"/>
      <c r="D169" s="85">
        <f t="shared" si="30"/>
        <v>0</v>
      </c>
      <c r="E169" s="85">
        <f t="shared" si="30"/>
        <v>0</v>
      </c>
      <c r="F169" s="86">
        <f t="shared" si="31"/>
        <v>0</v>
      </c>
      <c r="G169" s="86">
        <f t="shared" si="31"/>
        <v>0</v>
      </c>
      <c r="H169" s="86">
        <f t="shared" si="34"/>
        <v>0</v>
      </c>
      <c r="I169" s="86">
        <f t="shared" si="35"/>
        <v>0</v>
      </c>
      <c r="J169" s="86">
        <f t="shared" si="36"/>
        <v>0</v>
      </c>
      <c r="K169" s="86">
        <f t="shared" si="37"/>
        <v>0</v>
      </c>
      <c r="L169" s="86">
        <f t="shared" si="38"/>
        <v>0</v>
      </c>
      <c r="M169" s="86">
        <f t="shared" ca="1" si="32"/>
        <v>-1.6802611096250804E-3</v>
      </c>
      <c r="N169" s="86">
        <f t="shared" ca="1" si="39"/>
        <v>0</v>
      </c>
      <c r="O169" s="87">
        <f t="shared" ca="1" si="40"/>
        <v>0</v>
      </c>
      <c r="P169" s="86">
        <f t="shared" ca="1" si="41"/>
        <v>0</v>
      </c>
      <c r="Q169" s="86">
        <f t="shared" ca="1" si="42"/>
        <v>0</v>
      </c>
      <c r="R169" s="21">
        <f t="shared" ca="1" si="33"/>
        <v>1.6802611096250804E-3</v>
      </c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</row>
    <row r="170" spans="1:35" x14ac:dyDescent="0.2">
      <c r="A170" s="84"/>
      <c r="B170" s="84"/>
      <c r="C170" s="84"/>
      <c r="D170" s="85">
        <f t="shared" si="30"/>
        <v>0</v>
      </c>
      <c r="E170" s="85">
        <f t="shared" si="30"/>
        <v>0</v>
      </c>
      <c r="F170" s="86">
        <f t="shared" si="31"/>
        <v>0</v>
      </c>
      <c r="G170" s="86">
        <f t="shared" si="31"/>
        <v>0</v>
      </c>
      <c r="H170" s="86">
        <f t="shared" si="34"/>
        <v>0</v>
      </c>
      <c r="I170" s="86">
        <f t="shared" si="35"/>
        <v>0</v>
      </c>
      <c r="J170" s="86">
        <f t="shared" si="36"/>
        <v>0</v>
      </c>
      <c r="K170" s="86">
        <f t="shared" si="37"/>
        <v>0</v>
      </c>
      <c r="L170" s="86">
        <f t="shared" si="38"/>
        <v>0</v>
      </c>
      <c r="M170" s="86">
        <f t="shared" ca="1" si="32"/>
        <v>-1.6802611096250804E-3</v>
      </c>
      <c r="N170" s="86">
        <f t="shared" ca="1" si="39"/>
        <v>0</v>
      </c>
      <c r="O170" s="87">
        <f t="shared" ca="1" si="40"/>
        <v>0</v>
      </c>
      <c r="P170" s="86">
        <f t="shared" ca="1" si="41"/>
        <v>0</v>
      </c>
      <c r="Q170" s="86">
        <f t="shared" ca="1" si="42"/>
        <v>0</v>
      </c>
      <c r="R170" s="21">
        <f t="shared" ca="1" si="33"/>
        <v>1.6802611096250804E-3</v>
      </c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</row>
    <row r="171" spans="1:35" x14ac:dyDescent="0.2">
      <c r="A171" s="84"/>
      <c r="B171" s="84"/>
      <c r="C171" s="84"/>
      <c r="D171" s="85">
        <f t="shared" si="30"/>
        <v>0</v>
      </c>
      <c r="E171" s="85">
        <f t="shared" si="30"/>
        <v>0</v>
      </c>
      <c r="F171" s="86">
        <f t="shared" si="31"/>
        <v>0</v>
      </c>
      <c r="G171" s="86">
        <f t="shared" si="31"/>
        <v>0</v>
      </c>
      <c r="H171" s="86">
        <f t="shared" si="34"/>
        <v>0</v>
      </c>
      <c r="I171" s="86">
        <f t="shared" si="35"/>
        <v>0</v>
      </c>
      <c r="J171" s="86">
        <f t="shared" si="36"/>
        <v>0</v>
      </c>
      <c r="K171" s="86">
        <f t="shared" si="37"/>
        <v>0</v>
      </c>
      <c r="L171" s="86">
        <f t="shared" si="38"/>
        <v>0</v>
      </c>
      <c r="M171" s="86">
        <f t="shared" ca="1" si="32"/>
        <v>-1.6802611096250804E-3</v>
      </c>
      <c r="N171" s="86">
        <f t="shared" ca="1" si="39"/>
        <v>0</v>
      </c>
      <c r="O171" s="87">
        <f t="shared" ca="1" si="40"/>
        <v>0</v>
      </c>
      <c r="P171" s="86">
        <f t="shared" ca="1" si="41"/>
        <v>0</v>
      </c>
      <c r="Q171" s="86">
        <f t="shared" ca="1" si="42"/>
        <v>0</v>
      </c>
      <c r="R171" s="21">
        <f t="shared" ca="1" si="33"/>
        <v>1.6802611096250804E-3</v>
      </c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</row>
    <row r="172" spans="1:35" x14ac:dyDescent="0.2">
      <c r="A172" s="84"/>
      <c r="B172" s="84"/>
      <c r="C172" s="84"/>
      <c r="D172" s="85">
        <f t="shared" si="30"/>
        <v>0</v>
      </c>
      <c r="E172" s="85">
        <f t="shared" si="30"/>
        <v>0</v>
      </c>
      <c r="F172" s="86">
        <f t="shared" si="31"/>
        <v>0</v>
      </c>
      <c r="G172" s="86">
        <f t="shared" si="31"/>
        <v>0</v>
      </c>
      <c r="H172" s="86">
        <f t="shared" si="34"/>
        <v>0</v>
      </c>
      <c r="I172" s="86">
        <f t="shared" si="35"/>
        <v>0</v>
      </c>
      <c r="J172" s="86">
        <f t="shared" si="36"/>
        <v>0</v>
      </c>
      <c r="K172" s="86">
        <f t="shared" si="37"/>
        <v>0</v>
      </c>
      <c r="L172" s="86">
        <f t="shared" si="38"/>
        <v>0</v>
      </c>
      <c r="M172" s="86">
        <f t="shared" ca="1" si="32"/>
        <v>-1.6802611096250804E-3</v>
      </c>
      <c r="N172" s="86">
        <f t="shared" ca="1" si="39"/>
        <v>0</v>
      </c>
      <c r="O172" s="87">
        <f t="shared" ca="1" si="40"/>
        <v>0</v>
      </c>
      <c r="P172" s="86">
        <f t="shared" ca="1" si="41"/>
        <v>0</v>
      </c>
      <c r="Q172" s="86">
        <f t="shared" ca="1" si="42"/>
        <v>0</v>
      </c>
      <c r="R172" s="21">
        <f t="shared" ca="1" si="33"/>
        <v>1.6802611096250804E-3</v>
      </c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</row>
    <row r="173" spans="1:35" x14ac:dyDescent="0.2">
      <c r="A173" s="84"/>
      <c r="B173" s="84"/>
      <c r="C173" s="84"/>
      <c r="D173" s="85">
        <f t="shared" si="30"/>
        <v>0</v>
      </c>
      <c r="E173" s="85">
        <f t="shared" si="30"/>
        <v>0</v>
      </c>
      <c r="F173" s="86">
        <f t="shared" si="31"/>
        <v>0</v>
      </c>
      <c r="G173" s="86">
        <f t="shared" si="31"/>
        <v>0</v>
      </c>
      <c r="H173" s="86">
        <f t="shared" si="34"/>
        <v>0</v>
      </c>
      <c r="I173" s="86">
        <f t="shared" si="35"/>
        <v>0</v>
      </c>
      <c r="J173" s="86">
        <f t="shared" si="36"/>
        <v>0</v>
      </c>
      <c r="K173" s="86">
        <f t="shared" si="37"/>
        <v>0</v>
      </c>
      <c r="L173" s="86">
        <f t="shared" si="38"/>
        <v>0</v>
      </c>
      <c r="M173" s="86">
        <f t="shared" ca="1" si="32"/>
        <v>-1.6802611096250804E-3</v>
      </c>
      <c r="N173" s="86">
        <f t="shared" ca="1" si="39"/>
        <v>0</v>
      </c>
      <c r="O173" s="87">
        <f t="shared" ca="1" si="40"/>
        <v>0</v>
      </c>
      <c r="P173" s="86">
        <f t="shared" ca="1" si="41"/>
        <v>0</v>
      </c>
      <c r="Q173" s="86">
        <f t="shared" ca="1" si="42"/>
        <v>0</v>
      </c>
      <c r="R173" s="21">
        <f t="shared" ca="1" si="33"/>
        <v>1.6802611096250804E-3</v>
      </c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</row>
    <row r="174" spans="1:35" x14ac:dyDescent="0.2">
      <c r="A174" s="84"/>
      <c r="B174" s="84"/>
      <c r="C174" s="84"/>
      <c r="D174" s="85">
        <f t="shared" si="30"/>
        <v>0</v>
      </c>
      <c r="E174" s="85">
        <f t="shared" si="30"/>
        <v>0</v>
      </c>
      <c r="F174" s="86">
        <f t="shared" si="31"/>
        <v>0</v>
      </c>
      <c r="G174" s="86">
        <f t="shared" si="31"/>
        <v>0</v>
      </c>
      <c r="H174" s="86">
        <f t="shared" si="34"/>
        <v>0</v>
      </c>
      <c r="I174" s="86">
        <f t="shared" si="35"/>
        <v>0</v>
      </c>
      <c r="J174" s="86">
        <f t="shared" si="36"/>
        <v>0</v>
      </c>
      <c r="K174" s="86">
        <f t="shared" si="37"/>
        <v>0</v>
      </c>
      <c r="L174" s="86">
        <f t="shared" si="38"/>
        <v>0</v>
      </c>
      <c r="M174" s="86">
        <f t="shared" ca="1" si="32"/>
        <v>-1.6802611096250804E-3</v>
      </c>
      <c r="N174" s="86">
        <f t="shared" ca="1" si="39"/>
        <v>0</v>
      </c>
      <c r="O174" s="87">
        <f t="shared" ca="1" si="40"/>
        <v>0</v>
      </c>
      <c r="P174" s="86">
        <f t="shared" ca="1" si="41"/>
        <v>0</v>
      </c>
      <c r="Q174" s="86">
        <f t="shared" ca="1" si="42"/>
        <v>0</v>
      </c>
      <c r="R174" s="21">
        <f t="shared" ca="1" si="33"/>
        <v>1.6802611096250804E-3</v>
      </c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</row>
    <row r="175" spans="1:35" x14ac:dyDescent="0.2">
      <c r="A175" s="84"/>
      <c r="B175" s="84"/>
      <c r="C175" s="84"/>
      <c r="D175" s="85">
        <f t="shared" si="30"/>
        <v>0</v>
      </c>
      <c r="E175" s="85">
        <f t="shared" si="30"/>
        <v>0</v>
      </c>
      <c r="F175" s="86">
        <f t="shared" si="31"/>
        <v>0</v>
      </c>
      <c r="G175" s="86">
        <f t="shared" si="31"/>
        <v>0</v>
      </c>
      <c r="H175" s="86">
        <f t="shared" si="34"/>
        <v>0</v>
      </c>
      <c r="I175" s="86">
        <f t="shared" si="35"/>
        <v>0</v>
      </c>
      <c r="J175" s="86">
        <f t="shared" si="36"/>
        <v>0</v>
      </c>
      <c r="K175" s="86">
        <f t="shared" si="37"/>
        <v>0</v>
      </c>
      <c r="L175" s="86">
        <f t="shared" si="38"/>
        <v>0</v>
      </c>
      <c r="M175" s="86">
        <f t="shared" ca="1" si="32"/>
        <v>-1.6802611096250804E-3</v>
      </c>
      <c r="N175" s="86">
        <f t="shared" ca="1" si="39"/>
        <v>0</v>
      </c>
      <c r="O175" s="87">
        <f t="shared" ca="1" si="40"/>
        <v>0</v>
      </c>
      <c r="P175" s="86">
        <f t="shared" ca="1" si="41"/>
        <v>0</v>
      </c>
      <c r="Q175" s="86">
        <f t="shared" ca="1" si="42"/>
        <v>0</v>
      </c>
      <c r="R175" s="21">
        <f t="shared" ca="1" si="33"/>
        <v>1.6802611096250804E-3</v>
      </c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</row>
    <row r="176" spans="1:35" x14ac:dyDescent="0.2">
      <c r="A176" s="84"/>
      <c r="B176" s="84"/>
      <c r="C176" s="84"/>
      <c r="D176" s="85">
        <f t="shared" si="30"/>
        <v>0</v>
      </c>
      <c r="E176" s="85">
        <f t="shared" si="30"/>
        <v>0</v>
      </c>
      <c r="F176" s="86">
        <f t="shared" si="31"/>
        <v>0</v>
      </c>
      <c r="G176" s="86">
        <f t="shared" si="31"/>
        <v>0</v>
      </c>
      <c r="H176" s="86">
        <f t="shared" si="34"/>
        <v>0</v>
      </c>
      <c r="I176" s="86">
        <f t="shared" si="35"/>
        <v>0</v>
      </c>
      <c r="J176" s="86">
        <f t="shared" si="36"/>
        <v>0</v>
      </c>
      <c r="K176" s="86">
        <f t="shared" si="37"/>
        <v>0</v>
      </c>
      <c r="L176" s="86">
        <f t="shared" si="38"/>
        <v>0</v>
      </c>
      <c r="M176" s="86">
        <f t="shared" ca="1" si="32"/>
        <v>-1.6802611096250804E-3</v>
      </c>
      <c r="N176" s="86">
        <f t="shared" ca="1" si="39"/>
        <v>0</v>
      </c>
      <c r="O176" s="87">
        <f t="shared" ca="1" si="40"/>
        <v>0</v>
      </c>
      <c r="P176" s="86">
        <f t="shared" ca="1" si="41"/>
        <v>0</v>
      </c>
      <c r="Q176" s="86">
        <f t="shared" ca="1" si="42"/>
        <v>0</v>
      </c>
      <c r="R176" s="21">
        <f t="shared" ca="1" si="33"/>
        <v>1.6802611096250804E-3</v>
      </c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</row>
    <row r="177" spans="1:35" x14ac:dyDescent="0.2">
      <c r="A177" s="84"/>
      <c r="B177" s="84"/>
      <c r="C177" s="84"/>
      <c r="D177" s="85">
        <f t="shared" si="30"/>
        <v>0</v>
      </c>
      <c r="E177" s="85">
        <f t="shared" si="30"/>
        <v>0</v>
      </c>
      <c r="F177" s="86">
        <f t="shared" si="31"/>
        <v>0</v>
      </c>
      <c r="G177" s="86">
        <f t="shared" si="31"/>
        <v>0</v>
      </c>
      <c r="H177" s="86">
        <f t="shared" si="34"/>
        <v>0</v>
      </c>
      <c r="I177" s="86">
        <f t="shared" si="35"/>
        <v>0</v>
      </c>
      <c r="J177" s="86">
        <f t="shared" si="36"/>
        <v>0</v>
      </c>
      <c r="K177" s="86">
        <f t="shared" si="37"/>
        <v>0</v>
      </c>
      <c r="L177" s="86">
        <f t="shared" si="38"/>
        <v>0</v>
      </c>
      <c r="M177" s="86">
        <f t="shared" ca="1" si="32"/>
        <v>-1.6802611096250804E-3</v>
      </c>
      <c r="N177" s="86">
        <f t="shared" ca="1" si="39"/>
        <v>0</v>
      </c>
      <c r="O177" s="87">
        <f t="shared" ca="1" si="40"/>
        <v>0</v>
      </c>
      <c r="P177" s="86">
        <f t="shared" ca="1" si="41"/>
        <v>0</v>
      </c>
      <c r="Q177" s="86">
        <f t="shared" ca="1" si="42"/>
        <v>0</v>
      </c>
      <c r="R177" s="21">
        <f t="shared" ca="1" si="33"/>
        <v>1.6802611096250804E-3</v>
      </c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</row>
    <row r="178" spans="1:35" x14ac:dyDescent="0.2">
      <c r="A178" s="84"/>
      <c r="B178" s="84"/>
      <c r="C178" s="84"/>
      <c r="D178" s="85">
        <f t="shared" si="30"/>
        <v>0</v>
      </c>
      <c r="E178" s="85">
        <f t="shared" si="30"/>
        <v>0</v>
      </c>
      <c r="F178" s="86">
        <f t="shared" si="31"/>
        <v>0</v>
      </c>
      <c r="G178" s="86">
        <f t="shared" si="31"/>
        <v>0</v>
      </c>
      <c r="H178" s="86">
        <f t="shared" si="34"/>
        <v>0</v>
      </c>
      <c r="I178" s="86">
        <f t="shared" si="35"/>
        <v>0</v>
      </c>
      <c r="J178" s="86">
        <f t="shared" si="36"/>
        <v>0</v>
      </c>
      <c r="K178" s="86">
        <f t="shared" si="37"/>
        <v>0</v>
      </c>
      <c r="L178" s="86">
        <f t="shared" si="38"/>
        <v>0</v>
      </c>
      <c r="M178" s="86">
        <f t="shared" ca="1" si="32"/>
        <v>-1.6802611096250804E-3</v>
      </c>
      <c r="N178" s="86">
        <f t="shared" ca="1" si="39"/>
        <v>0</v>
      </c>
      <c r="O178" s="87">
        <f t="shared" ca="1" si="40"/>
        <v>0</v>
      </c>
      <c r="P178" s="86">
        <f t="shared" ca="1" si="41"/>
        <v>0</v>
      </c>
      <c r="Q178" s="86">
        <f t="shared" ca="1" si="42"/>
        <v>0</v>
      </c>
      <c r="R178" s="21">
        <f t="shared" ca="1" si="33"/>
        <v>1.6802611096250804E-3</v>
      </c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</row>
    <row r="179" spans="1:35" x14ac:dyDescent="0.2">
      <c r="A179" s="84"/>
      <c r="B179" s="84"/>
      <c r="C179" s="84"/>
      <c r="D179" s="85">
        <f t="shared" si="30"/>
        <v>0</v>
      </c>
      <c r="E179" s="85">
        <f t="shared" si="30"/>
        <v>0</v>
      </c>
      <c r="F179" s="86">
        <f t="shared" si="31"/>
        <v>0</v>
      </c>
      <c r="G179" s="86">
        <f t="shared" si="31"/>
        <v>0</v>
      </c>
      <c r="H179" s="86">
        <f t="shared" si="34"/>
        <v>0</v>
      </c>
      <c r="I179" s="86">
        <f t="shared" si="35"/>
        <v>0</v>
      </c>
      <c r="J179" s="86">
        <f t="shared" si="36"/>
        <v>0</v>
      </c>
      <c r="K179" s="86">
        <f t="shared" si="37"/>
        <v>0</v>
      </c>
      <c r="L179" s="86">
        <f t="shared" si="38"/>
        <v>0</v>
      </c>
      <c r="M179" s="86">
        <f t="shared" ca="1" si="32"/>
        <v>-1.6802611096250804E-3</v>
      </c>
      <c r="N179" s="86">
        <f t="shared" ca="1" si="39"/>
        <v>0</v>
      </c>
      <c r="O179" s="87">
        <f t="shared" ca="1" si="40"/>
        <v>0</v>
      </c>
      <c r="P179" s="86">
        <f t="shared" ca="1" si="41"/>
        <v>0</v>
      </c>
      <c r="Q179" s="86">
        <f t="shared" ca="1" si="42"/>
        <v>0</v>
      </c>
      <c r="R179" s="21">
        <f t="shared" ca="1" si="33"/>
        <v>1.6802611096250804E-3</v>
      </c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</row>
    <row r="180" spans="1:35" x14ac:dyDescent="0.2">
      <c r="A180" s="84"/>
      <c r="B180" s="84"/>
      <c r="C180" s="84"/>
      <c r="D180" s="85">
        <f t="shared" si="30"/>
        <v>0</v>
      </c>
      <c r="E180" s="85">
        <f t="shared" si="30"/>
        <v>0</v>
      </c>
      <c r="F180" s="86">
        <f t="shared" si="31"/>
        <v>0</v>
      </c>
      <c r="G180" s="86">
        <f t="shared" si="31"/>
        <v>0</v>
      </c>
      <c r="H180" s="86">
        <f t="shared" si="34"/>
        <v>0</v>
      </c>
      <c r="I180" s="86">
        <f t="shared" si="35"/>
        <v>0</v>
      </c>
      <c r="J180" s="86">
        <f t="shared" si="36"/>
        <v>0</v>
      </c>
      <c r="K180" s="86">
        <f t="shared" si="37"/>
        <v>0</v>
      </c>
      <c r="L180" s="86">
        <f t="shared" si="38"/>
        <v>0</v>
      </c>
      <c r="M180" s="86">
        <f t="shared" ca="1" si="32"/>
        <v>-1.6802611096250804E-3</v>
      </c>
      <c r="N180" s="86">
        <f t="shared" ca="1" si="39"/>
        <v>0</v>
      </c>
      <c r="O180" s="87">
        <f t="shared" ca="1" si="40"/>
        <v>0</v>
      </c>
      <c r="P180" s="86">
        <f t="shared" ca="1" si="41"/>
        <v>0</v>
      </c>
      <c r="Q180" s="86">
        <f t="shared" ca="1" si="42"/>
        <v>0</v>
      </c>
      <c r="R180" s="21">
        <f t="shared" ca="1" si="33"/>
        <v>1.6802611096250804E-3</v>
      </c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</row>
    <row r="181" spans="1:35" x14ac:dyDescent="0.2">
      <c r="A181" s="84"/>
      <c r="B181" s="84"/>
      <c r="C181" s="84"/>
      <c r="D181" s="85">
        <f t="shared" si="30"/>
        <v>0</v>
      </c>
      <c r="E181" s="85">
        <f t="shared" si="30"/>
        <v>0</v>
      </c>
      <c r="F181" s="86">
        <f t="shared" si="31"/>
        <v>0</v>
      </c>
      <c r="G181" s="86">
        <f t="shared" si="31"/>
        <v>0</v>
      </c>
      <c r="H181" s="86">
        <f t="shared" si="34"/>
        <v>0</v>
      </c>
      <c r="I181" s="86">
        <f t="shared" si="35"/>
        <v>0</v>
      </c>
      <c r="J181" s="86">
        <f t="shared" si="36"/>
        <v>0</v>
      </c>
      <c r="K181" s="86">
        <f t="shared" si="37"/>
        <v>0</v>
      </c>
      <c r="L181" s="86">
        <f t="shared" si="38"/>
        <v>0</v>
      </c>
      <c r="M181" s="86">
        <f t="shared" ca="1" si="32"/>
        <v>-1.6802611096250804E-3</v>
      </c>
      <c r="N181" s="86">
        <f t="shared" ca="1" si="39"/>
        <v>0</v>
      </c>
      <c r="O181" s="87">
        <f t="shared" ca="1" si="40"/>
        <v>0</v>
      </c>
      <c r="P181" s="86">
        <f t="shared" ca="1" si="41"/>
        <v>0</v>
      </c>
      <c r="Q181" s="86">
        <f t="shared" ca="1" si="42"/>
        <v>0</v>
      </c>
      <c r="R181" s="21">
        <f t="shared" ca="1" si="33"/>
        <v>1.6802611096250804E-3</v>
      </c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</row>
    <row r="182" spans="1:35" x14ac:dyDescent="0.2">
      <c r="A182" s="84"/>
      <c r="B182" s="84"/>
      <c r="C182" s="84"/>
      <c r="D182" s="85">
        <f t="shared" si="30"/>
        <v>0</v>
      </c>
      <c r="E182" s="85">
        <f t="shared" si="30"/>
        <v>0</v>
      </c>
      <c r="F182" s="86">
        <f t="shared" si="31"/>
        <v>0</v>
      </c>
      <c r="G182" s="86">
        <f t="shared" si="31"/>
        <v>0</v>
      </c>
      <c r="H182" s="86">
        <f t="shared" si="34"/>
        <v>0</v>
      </c>
      <c r="I182" s="86">
        <f t="shared" si="35"/>
        <v>0</v>
      </c>
      <c r="J182" s="86">
        <f t="shared" si="36"/>
        <v>0</v>
      </c>
      <c r="K182" s="86">
        <f t="shared" si="37"/>
        <v>0</v>
      </c>
      <c r="L182" s="86">
        <f t="shared" si="38"/>
        <v>0</v>
      </c>
      <c r="M182" s="86">
        <f t="shared" ca="1" si="32"/>
        <v>-1.6802611096250804E-3</v>
      </c>
      <c r="N182" s="86">
        <f t="shared" ca="1" si="39"/>
        <v>0</v>
      </c>
      <c r="O182" s="87">
        <f t="shared" ca="1" si="40"/>
        <v>0</v>
      </c>
      <c r="P182" s="86">
        <f t="shared" ca="1" si="41"/>
        <v>0</v>
      </c>
      <c r="Q182" s="86">
        <f t="shared" ca="1" si="42"/>
        <v>0</v>
      </c>
      <c r="R182" s="21">
        <f t="shared" ca="1" si="33"/>
        <v>1.6802611096250804E-3</v>
      </c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</row>
    <row r="183" spans="1:35" x14ac:dyDescent="0.2">
      <c r="A183" s="84"/>
      <c r="B183" s="84"/>
      <c r="C183" s="84"/>
      <c r="D183" s="85">
        <f t="shared" si="30"/>
        <v>0</v>
      </c>
      <c r="E183" s="85">
        <f t="shared" si="30"/>
        <v>0</v>
      </c>
      <c r="F183" s="86">
        <f t="shared" si="31"/>
        <v>0</v>
      </c>
      <c r="G183" s="86">
        <f t="shared" si="31"/>
        <v>0</v>
      </c>
      <c r="H183" s="86">
        <f t="shared" si="34"/>
        <v>0</v>
      </c>
      <c r="I183" s="86">
        <f t="shared" si="35"/>
        <v>0</v>
      </c>
      <c r="J183" s="86">
        <f t="shared" si="36"/>
        <v>0</v>
      </c>
      <c r="K183" s="86">
        <f t="shared" si="37"/>
        <v>0</v>
      </c>
      <c r="L183" s="86">
        <f t="shared" si="38"/>
        <v>0</v>
      </c>
      <c r="M183" s="86">
        <f t="shared" ca="1" si="32"/>
        <v>-1.6802611096250804E-3</v>
      </c>
      <c r="N183" s="86">
        <f t="shared" ca="1" si="39"/>
        <v>0</v>
      </c>
      <c r="O183" s="87">
        <f t="shared" ca="1" si="40"/>
        <v>0</v>
      </c>
      <c r="P183" s="86">
        <f t="shared" ca="1" si="41"/>
        <v>0</v>
      </c>
      <c r="Q183" s="86">
        <f t="shared" ca="1" si="42"/>
        <v>0</v>
      </c>
      <c r="R183" s="21">
        <f t="shared" ca="1" si="33"/>
        <v>1.6802611096250804E-3</v>
      </c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</row>
    <row r="184" spans="1:35" x14ac:dyDescent="0.2">
      <c r="A184" s="84"/>
      <c r="B184" s="84"/>
      <c r="C184" s="84"/>
      <c r="D184" s="85">
        <f t="shared" si="30"/>
        <v>0</v>
      </c>
      <c r="E184" s="85">
        <f t="shared" si="30"/>
        <v>0</v>
      </c>
      <c r="F184" s="86">
        <f t="shared" si="31"/>
        <v>0</v>
      </c>
      <c r="G184" s="86">
        <f t="shared" si="31"/>
        <v>0</v>
      </c>
      <c r="H184" s="86">
        <f t="shared" si="34"/>
        <v>0</v>
      </c>
      <c r="I184" s="86">
        <f t="shared" si="35"/>
        <v>0</v>
      </c>
      <c r="J184" s="86">
        <f t="shared" si="36"/>
        <v>0</v>
      </c>
      <c r="K184" s="86">
        <f t="shared" si="37"/>
        <v>0</v>
      </c>
      <c r="L184" s="86">
        <f t="shared" si="38"/>
        <v>0</v>
      </c>
      <c r="M184" s="86">
        <f t="shared" ca="1" si="32"/>
        <v>-1.6802611096250804E-3</v>
      </c>
      <c r="N184" s="86">
        <f t="shared" ca="1" si="39"/>
        <v>0</v>
      </c>
      <c r="O184" s="87">
        <f t="shared" ca="1" si="40"/>
        <v>0</v>
      </c>
      <c r="P184" s="86">
        <f t="shared" ca="1" si="41"/>
        <v>0</v>
      </c>
      <c r="Q184" s="86">
        <f t="shared" ca="1" si="42"/>
        <v>0</v>
      </c>
      <c r="R184" s="21">
        <f t="shared" ca="1" si="33"/>
        <v>1.6802611096250804E-3</v>
      </c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</row>
    <row r="185" spans="1:35" x14ac:dyDescent="0.2">
      <c r="A185" s="84"/>
      <c r="B185" s="84"/>
      <c r="C185" s="84"/>
      <c r="D185" s="85">
        <f t="shared" si="30"/>
        <v>0</v>
      </c>
      <c r="E185" s="85">
        <f t="shared" si="30"/>
        <v>0</v>
      </c>
      <c r="F185" s="86">
        <f t="shared" si="31"/>
        <v>0</v>
      </c>
      <c r="G185" s="86">
        <f t="shared" si="31"/>
        <v>0</v>
      </c>
      <c r="H185" s="86">
        <f t="shared" si="34"/>
        <v>0</v>
      </c>
      <c r="I185" s="86">
        <f t="shared" si="35"/>
        <v>0</v>
      </c>
      <c r="J185" s="86">
        <f t="shared" si="36"/>
        <v>0</v>
      </c>
      <c r="K185" s="86">
        <f t="shared" si="37"/>
        <v>0</v>
      </c>
      <c r="L185" s="86">
        <f t="shared" si="38"/>
        <v>0</v>
      </c>
      <c r="M185" s="86">
        <f t="shared" ca="1" si="32"/>
        <v>-1.6802611096250804E-3</v>
      </c>
      <c r="N185" s="86">
        <f t="shared" ca="1" si="39"/>
        <v>0</v>
      </c>
      <c r="O185" s="87">
        <f t="shared" ca="1" si="40"/>
        <v>0</v>
      </c>
      <c r="P185" s="86">
        <f t="shared" ca="1" si="41"/>
        <v>0</v>
      </c>
      <c r="Q185" s="86">
        <f t="shared" ca="1" si="42"/>
        <v>0</v>
      </c>
      <c r="R185" s="21">
        <f t="shared" ca="1" si="33"/>
        <v>1.6802611096250804E-3</v>
      </c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</row>
    <row r="186" spans="1:35" x14ac:dyDescent="0.2">
      <c r="A186" s="84"/>
      <c r="B186" s="84"/>
      <c r="C186" s="84"/>
      <c r="D186" s="85">
        <f t="shared" si="30"/>
        <v>0</v>
      </c>
      <c r="E186" s="85">
        <f t="shared" si="30"/>
        <v>0</v>
      </c>
      <c r="F186" s="86">
        <f t="shared" si="31"/>
        <v>0</v>
      </c>
      <c r="G186" s="86">
        <f t="shared" si="31"/>
        <v>0</v>
      </c>
      <c r="H186" s="86">
        <f t="shared" si="34"/>
        <v>0</v>
      </c>
      <c r="I186" s="86">
        <f t="shared" si="35"/>
        <v>0</v>
      </c>
      <c r="J186" s="86">
        <f t="shared" si="36"/>
        <v>0</v>
      </c>
      <c r="K186" s="86">
        <f t="shared" si="37"/>
        <v>0</v>
      </c>
      <c r="L186" s="86">
        <f t="shared" si="38"/>
        <v>0</v>
      </c>
      <c r="M186" s="86">
        <f t="shared" ca="1" si="32"/>
        <v>-1.6802611096250804E-3</v>
      </c>
      <c r="N186" s="86">
        <f t="shared" ca="1" si="39"/>
        <v>0</v>
      </c>
      <c r="O186" s="87">
        <f t="shared" ca="1" si="40"/>
        <v>0</v>
      </c>
      <c r="P186" s="86">
        <f t="shared" ca="1" si="41"/>
        <v>0</v>
      </c>
      <c r="Q186" s="86">
        <f t="shared" ca="1" si="42"/>
        <v>0</v>
      </c>
      <c r="R186" s="21">
        <f t="shared" ca="1" si="33"/>
        <v>1.6802611096250804E-3</v>
      </c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</row>
    <row r="187" spans="1:35" x14ac:dyDescent="0.2">
      <c r="A187" s="84"/>
      <c r="B187" s="84"/>
      <c r="C187" s="84"/>
      <c r="D187" s="85">
        <f t="shared" si="30"/>
        <v>0</v>
      </c>
      <c r="E187" s="85">
        <f t="shared" si="30"/>
        <v>0</v>
      </c>
      <c r="F187" s="86">
        <f t="shared" si="31"/>
        <v>0</v>
      </c>
      <c r="G187" s="86">
        <f t="shared" si="31"/>
        <v>0</v>
      </c>
      <c r="H187" s="86">
        <f t="shared" si="34"/>
        <v>0</v>
      </c>
      <c r="I187" s="86">
        <f t="shared" si="35"/>
        <v>0</v>
      </c>
      <c r="J187" s="86">
        <f t="shared" si="36"/>
        <v>0</v>
      </c>
      <c r="K187" s="86">
        <f t="shared" si="37"/>
        <v>0</v>
      </c>
      <c r="L187" s="86">
        <f t="shared" si="38"/>
        <v>0</v>
      </c>
      <c r="M187" s="86">
        <f t="shared" ca="1" si="32"/>
        <v>-1.6802611096250804E-3</v>
      </c>
      <c r="N187" s="86">
        <f t="shared" ca="1" si="39"/>
        <v>0</v>
      </c>
      <c r="O187" s="87">
        <f t="shared" ca="1" si="40"/>
        <v>0</v>
      </c>
      <c r="P187" s="86">
        <f t="shared" ca="1" si="41"/>
        <v>0</v>
      </c>
      <c r="Q187" s="86">
        <f t="shared" ca="1" si="42"/>
        <v>0</v>
      </c>
      <c r="R187" s="21">
        <f t="shared" ca="1" si="33"/>
        <v>1.6802611096250804E-3</v>
      </c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</row>
    <row r="188" spans="1:35" x14ac:dyDescent="0.2">
      <c r="A188" s="84"/>
      <c r="B188" s="84"/>
      <c r="C188" s="84"/>
      <c r="D188" s="85">
        <f t="shared" si="30"/>
        <v>0</v>
      </c>
      <c r="E188" s="85">
        <f t="shared" si="30"/>
        <v>0</v>
      </c>
      <c r="F188" s="86">
        <f t="shared" si="31"/>
        <v>0</v>
      </c>
      <c r="G188" s="86">
        <f t="shared" si="31"/>
        <v>0</v>
      </c>
      <c r="H188" s="86">
        <f t="shared" si="34"/>
        <v>0</v>
      </c>
      <c r="I188" s="86">
        <f t="shared" si="35"/>
        <v>0</v>
      </c>
      <c r="J188" s="86">
        <f t="shared" si="36"/>
        <v>0</v>
      </c>
      <c r="K188" s="86">
        <f t="shared" si="37"/>
        <v>0</v>
      </c>
      <c r="L188" s="86">
        <f t="shared" si="38"/>
        <v>0</v>
      </c>
      <c r="M188" s="86">
        <f t="shared" ca="1" si="32"/>
        <v>-1.6802611096250804E-3</v>
      </c>
      <c r="N188" s="86">
        <f t="shared" ca="1" si="39"/>
        <v>0</v>
      </c>
      <c r="O188" s="87">
        <f t="shared" ca="1" si="40"/>
        <v>0</v>
      </c>
      <c r="P188" s="86">
        <f t="shared" ca="1" si="41"/>
        <v>0</v>
      </c>
      <c r="Q188" s="86">
        <f t="shared" ca="1" si="42"/>
        <v>0</v>
      </c>
      <c r="R188" s="21">
        <f t="shared" ca="1" si="33"/>
        <v>1.6802611096250804E-3</v>
      </c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</row>
    <row r="189" spans="1:35" x14ac:dyDescent="0.2">
      <c r="A189" s="84"/>
      <c r="B189" s="84"/>
      <c r="C189" s="84"/>
      <c r="D189" s="85">
        <f t="shared" si="30"/>
        <v>0</v>
      </c>
      <c r="E189" s="85">
        <f t="shared" si="30"/>
        <v>0</v>
      </c>
      <c r="F189" s="86">
        <f t="shared" si="31"/>
        <v>0</v>
      </c>
      <c r="G189" s="86">
        <f t="shared" si="31"/>
        <v>0</v>
      </c>
      <c r="H189" s="86">
        <f t="shared" si="34"/>
        <v>0</v>
      </c>
      <c r="I189" s="86">
        <f t="shared" si="35"/>
        <v>0</v>
      </c>
      <c r="J189" s="86">
        <f t="shared" si="36"/>
        <v>0</v>
      </c>
      <c r="K189" s="86">
        <f t="shared" si="37"/>
        <v>0</v>
      </c>
      <c r="L189" s="86">
        <f t="shared" si="38"/>
        <v>0</v>
      </c>
      <c r="M189" s="86">
        <f t="shared" ca="1" si="32"/>
        <v>-1.6802611096250804E-3</v>
      </c>
      <c r="N189" s="86">
        <f t="shared" ca="1" si="39"/>
        <v>0</v>
      </c>
      <c r="O189" s="87">
        <f t="shared" ca="1" si="40"/>
        <v>0</v>
      </c>
      <c r="P189" s="86">
        <f t="shared" ca="1" si="41"/>
        <v>0</v>
      </c>
      <c r="Q189" s="86">
        <f t="shared" ca="1" si="42"/>
        <v>0</v>
      </c>
      <c r="R189" s="21">
        <f t="shared" ca="1" si="33"/>
        <v>1.6802611096250804E-3</v>
      </c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</row>
    <row r="190" spans="1:35" x14ac:dyDescent="0.2">
      <c r="A190" s="84"/>
      <c r="B190" s="84"/>
      <c r="C190" s="84"/>
      <c r="D190" s="85">
        <f t="shared" si="30"/>
        <v>0</v>
      </c>
      <c r="E190" s="85">
        <f t="shared" si="30"/>
        <v>0</v>
      </c>
      <c r="F190" s="86">
        <f t="shared" si="31"/>
        <v>0</v>
      </c>
      <c r="G190" s="86">
        <f t="shared" si="31"/>
        <v>0</v>
      </c>
      <c r="H190" s="86">
        <f t="shared" si="34"/>
        <v>0</v>
      </c>
      <c r="I190" s="86">
        <f t="shared" si="35"/>
        <v>0</v>
      </c>
      <c r="J190" s="86">
        <f t="shared" si="36"/>
        <v>0</v>
      </c>
      <c r="K190" s="86">
        <f t="shared" si="37"/>
        <v>0</v>
      </c>
      <c r="L190" s="86">
        <f t="shared" si="38"/>
        <v>0</v>
      </c>
      <c r="M190" s="86">
        <f t="shared" ca="1" si="32"/>
        <v>-1.6802611096250804E-3</v>
      </c>
      <c r="N190" s="86">
        <f t="shared" ca="1" si="39"/>
        <v>0</v>
      </c>
      <c r="O190" s="87">
        <f t="shared" ca="1" si="40"/>
        <v>0</v>
      </c>
      <c r="P190" s="86">
        <f t="shared" ca="1" si="41"/>
        <v>0</v>
      </c>
      <c r="Q190" s="86">
        <f t="shared" ca="1" si="42"/>
        <v>0</v>
      </c>
      <c r="R190" s="21">
        <f t="shared" ca="1" si="33"/>
        <v>1.6802611096250804E-3</v>
      </c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</row>
    <row r="191" spans="1:35" x14ac:dyDescent="0.2">
      <c r="A191" s="84"/>
      <c r="B191" s="84"/>
      <c r="C191" s="84"/>
      <c r="D191" s="85">
        <f t="shared" si="30"/>
        <v>0</v>
      </c>
      <c r="E191" s="85">
        <f t="shared" si="30"/>
        <v>0</v>
      </c>
      <c r="F191" s="86">
        <f t="shared" si="31"/>
        <v>0</v>
      </c>
      <c r="G191" s="86">
        <f t="shared" si="31"/>
        <v>0</v>
      </c>
      <c r="H191" s="86">
        <f t="shared" si="34"/>
        <v>0</v>
      </c>
      <c r="I191" s="86">
        <f t="shared" si="35"/>
        <v>0</v>
      </c>
      <c r="J191" s="86">
        <f t="shared" si="36"/>
        <v>0</v>
      </c>
      <c r="K191" s="86">
        <f t="shared" si="37"/>
        <v>0</v>
      </c>
      <c r="L191" s="86">
        <f t="shared" si="38"/>
        <v>0</v>
      </c>
      <c r="M191" s="86">
        <f t="shared" ca="1" si="32"/>
        <v>-1.6802611096250804E-3</v>
      </c>
      <c r="N191" s="86">
        <f t="shared" ca="1" si="39"/>
        <v>0</v>
      </c>
      <c r="O191" s="87">
        <f t="shared" ca="1" si="40"/>
        <v>0</v>
      </c>
      <c r="P191" s="86">
        <f t="shared" ca="1" si="41"/>
        <v>0</v>
      </c>
      <c r="Q191" s="86">
        <f t="shared" ca="1" si="42"/>
        <v>0</v>
      </c>
      <c r="R191" s="21">
        <f t="shared" ca="1" si="33"/>
        <v>1.6802611096250804E-3</v>
      </c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</row>
    <row r="192" spans="1:35" x14ac:dyDescent="0.2">
      <c r="A192" s="84"/>
      <c r="B192" s="84"/>
      <c r="C192" s="84"/>
      <c r="D192" s="85">
        <f t="shared" si="30"/>
        <v>0</v>
      </c>
      <c r="E192" s="85">
        <f t="shared" si="30"/>
        <v>0</v>
      </c>
      <c r="F192" s="86">
        <f t="shared" si="31"/>
        <v>0</v>
      </c>
      <c r="G192" s="86">
        <f t="shared" si="31"/>
        <v>0</v>
      </c>
      <c r="H192" s="86">
        <f t="shared" si="34"/>
        <v>0</v>
      </c>
      <c r="I192" s="86">
        <f t="shared" si="35"/>
        <v>0</v>
      </c>
      <c r="J192" s="86">
        <f t="shared" si="36"/>
        <v>0</v>
      </c>
      <c r="K192" s="86">
        <f t="shared" si="37"/>
        <v>0</v>
      </c>
      <c r="L192" s="86">
        <f t="shared" si="38"/>
        <v>0</v>
      </c>
      <c r="M192" s="86">
        <f t="shared" ca="1" si="32"/>
        <v>-1.6802611096250804E-3</v>
      </c>
      <c r="N192" s="86">
        <f t="shared" ca="1" si="39"/>
        <v>0</v>
      </c>
      <c r="O192" s="87">
        <f t="shared" ca="1" si="40"/>
        <v>0</v>
      </c>
      <c r="P192" s="86">
        <f t="shared" ca="1" si="41"/>
        <v>0</v>
      </c>
      <c r="Q192" s="86">
        <f t="shared" ca="1" si="42"/>
        <v>0</v>
      </c>
      <c r="R192" s="21">
        <f t="shared" ca="1" si="33"/>
        <v>1.6802611096250804E-3</v>
      </c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</row>
    <row r="193" spans="1:35" x14ac:dyDescent="0.2">
      <c r="A193" s="84"/>
      <c r="B193" s="84"/>
      <c r="C193" s="84"/>
      <c r="D193" s="85">
        <f t="shared" si="30"/>
        <v>0</v>
      </c>
      <c r="E193" s="85">
        <f t="shared" si="30"/>
        <v>0</v>
      </c>
      <c r="F193" s="86">
        <f t="shared" si="31"/>
        <v>0</v>
      </c>
      <c r="G193" s="86">
        <f t="shared" si="31"/>
        <v>0</v>
      </c>
      <c r="H193" s="86">
        <f t="shared" si="34"/>
        <v>0</v>
      </c>
      <c r="I193" s="86">
        <f t="shared" si="35"/>
        <v>0</v>
      </c>
      <c r="J193" s="86">
        <f t="shared" si="36"/>
        <v>0</v>
      </c>
      <c r="K193" s="86">
        <f t="shared" si="37"/>
        <v>0</v>
      </c>
      <c r="L193" s="86">
        <f t="shared" si="38"/>
        <v>0</v>
      </c>
      <c r="M193" s="86">
        <f t="shared" ca="1" si="32"/>
        <v>-1.6802611096250804E-3</v>
      </c>
      <c r="N193" s="86">
        <f t="shared" ca="1" si="39"/>
        <v>0</v>
      </c>
      <c r="O193" s="87">
        <f t="shared" ca="1" si="40"/>
        <v>0</v>
      </c>
      <c r="P193" s="86">
        <f t="shared" ca="1" si="41"/>
        <v>0</v>
      </c>
      <c r="Q193" s="86">
        <f t="shared" ca="1" si="42"/>
        <v>0</v>
      </c>
      <c r="R193" s="21">
        <f t="shared" ca="1" si="33"/>
        <v>1.6802611096250804E-3</v>
      </c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</row>
    <row r="194" spans="1:35" x14ac:dyDescent="0.2">
      <c r="A194" s="84"/>
      <c r="B194" s="84"/>
      <c r="C194" s="84"/>
      <c r="D194" s="85">
        <f t="shared" si="30"/>
        <v>0</v>
      </c>
      <c r="E194" s="85">
        <f t="shared" si="30"/>
        <v>0</v>
      </c>
      <c r="F194" s="86">
        <f t="shared" si="31"/>
        <v>0</v>
      </c>
      <c r="G194" s="86">
        <f t="shared" si="31"/>
        <v>0</v>
      </c>
      <c r="H194" s="86">
        <f t="shared" si="34"/>
        <v>0</v>
      </c>
      <c r="I194" s="86">
        <f t="shared" si="35"/>
        <v>0</v>
      </c>
      <c r="J194" s="86">
        <f t="shared" si="36"/>
        <v>0</v>
      </c>
      <c r="K194" s="86">
        <f t="shared" si="37"/>
        <v>0</v>
      </c>
      <c r="L194" s="86">
        <f t="shared" si="38"/>
        <v>0</v>
      </c>
      <c r="M194" s="86">
        <f t="shared" ca="1" si="32"/>
        <v>-1.6802611096250804E-3</v>
      </c>
      <c r="N194" s="86">
        <f t="shared" ca="1" si="39"/>
        <v>0</v>
      </c>
      <c r="O194" s="87">
        <f t="shared" ca="1" si="40"/>
        <v>0</v>
      </c>
      <c r="P194" s="86">
        <f t="shared" ca="1" si="41"/>
        <v>0</v>
      </c>
      <c r="Q194" s="86">
        <f t="shared" ca="1" si="42"/>
        <v>0</v>
      </c>
      <c r="R194" s="21">
        <f t="shared" ca="1" si="33"/>
        <v>1.6802611096250804E-3</v>
      </c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</row>
    <row r="195" spans="1:35" x14ac:dyDescent="0.2">
      <c r="A195" s="84"/>
      <c r="B195" s="84"/>
      <c r="C195" s="84"/>
      <c r="D195" s="85">
        <f t="shared" si="30"/>
        <v>0</v>
      </c>
      <c r="E195" s="85">
        <f t="shared" si="30"/>
        <v>0</v>
      </c>
      <c r="F195" s="86">
        <f t="shared" si="31"/>
        <v>0</v>
      </c>
      <c r="G195" s="86">
        <f t="shared" si="31"/>
        <v>0</v>
      </c>
      <c r="H195" s="86">
        <f t="shared" si="34"/>
        <v>0</v>
      </c>
      <c r="I195" s="86">
        <f t="shared" si="35"/>
        <v>0</v>
      </c>
      <c r="J195" s="86">
        <f t="shared" si="36"/>
        <v>0</v>
      </c>
      <c r="K195" s="86">
        <f t="shared" si="37"/>
        <v>0</v>
      </c>
      <c r="L195" s="86">
        <f t="shared" si="38"/>
        <v>0</v>
      </c>
      <c r="M195" s="86">
        <f t="shared" ca="1" si="32"/>
        <v>-1.6802611096250804E-3</v>
      </c>
      <c r="N195" s="86">
        <f t="shared" ca="1" si="39"/>
        <v>0</v>
      </c>
      <c r="O195" s="87">
        <f t="shared" ca="1" si="40"/>
        <v>0</v>
      </c>
      <c r="P195" s="86">
        <f t="shared" ca="1" si="41"/>
        <v>0</v>
      </c>
      <c r="Q195" s="86">
        <f t="shared" ca="1" si="42"/>
        <v>0</v>
      </c>
      <c r="R195" s="21">
        <f t="shared" ca="1" si="33"/>
        <v>1.6802611096250804E-3</v>
      </c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</row>
    <row r="196" spans="1:35" x14ac:dyDescent="0.2">
      <c r="A196" s="84"/>
      <c r="B196" s="84"/>
      <c r="C196" s="84"/>
      <c r="D196" s="85">
        <f t="shared" si="30"/>
        <v>0</v>
      </c>
      <c r="E196" s="85">
        <f t="shared" si="30"/>
        <v>0</v>
      </c>
      <c r="F196" s="86">
        <f t="shared" si="31"/>
        <v>0</v>
      </c>
      <c r="G196" s="86">
        <f t="shared" si="31"/>
        <v>0</v>
      </c>
      <c r="H196" s="86">
        <f t="shared" si="34"/>
        <v>0</v>
      </c>
      <c r="I196" s="86">
        <f t="shared" si="35"/>
        <v>0</v>
      </c>
      <c r="J196" s="86">
        <f t="shared" si="36"/>
        <v>0</v>
      </c>
      <c r="K196" s="86">
        <f t="shared" si="37"/>
        <v>0</v>
      </c>
      <c r="L196" s="86">
        <f t="shared" si="38"/>
        <v>0</v>
      </c>
      <c r="M196" s="86">
        <f t="shared" ca="1" si="32"/>
        <v>-1.6802611096250804E-3</v>
      </c>
      <c r="N196" s="86">
        <f t="shared" ca="1" si="39"/>
        <v>0</v>
      </c>
      <c r="O196" s="87">
        <f t="shared" ca="1" si="40"/>
        <v>0</v>
      </c>
      <c r="P196" s="86">
        <f t="shared" ca="1" si="41"/>
        <v>0</v>
      </c>
      <c r="Q196" s="86">
        <f t="shared" ca="1" si="42"/>
        <v>0</v>
      </c>
      <c r="R196" s="21">
        <f t="shared" ca="1" si="33"/>
        <v>1.6802611096250804E-3</v>
      </c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</row>
    <row r="197" spans="1:35" x14ac:dyDescent="0.2">
      <c r="A197" s="84"/>
      <c r="B197" s="84"/>
      <c r="C197" s="84"/>
      <c r="D197" s="85">
        <f t="shared" si="30"/>
        <v>0</v>
      </c>
      <c r="E197" s="85">
        <f t="shared" si="30"/>
        <v>0</v>
      </c>
      <c r="F197" s="86">
        <f t="shared" si="31"/>
        <v>0</v>
      </c>
      <c r="G197" s="86">
        <f t="shared" si="31"/>
        <v>0</v>
      </c>
      <c r="H197" s="86">
        <f t="shared" si="34"/>
        <v>0</v>
      </c>
      <c r="I197" s="86">
        <f t="shared" si="35"/>
        <v>0</v>
      </c>
      <c r="J197" s="86">
        <f t="shared" si="36"/>
        <v>0</v>
      </c>
      <c r="K197" s="86">
        <f t="shared" si="37"/>
        <v>0</v>
      </c>
      <c r="L197" s="86">
        <f t="shared" si="38"/>
        <v>0</v>
      </c>
      <c r="M197" s="86">
        <f t="shared" ca="1" si="32"/>
        <v>-1.6802611096250804E-3</v>
      </c>
      <c r="N197" s="86">
        <f t="shared" ca="1" si="39"/>
        <v>0</v>
      </c>
      <c r="O197" s="87">
        <f t="shared" ca="1" si="40"/>
        <v>0</v>
      </c>
      <c r="P197" s="86">
        <f t="shared" ca="1" si="41"/>
        <v>0</v>
      </c>
      <c r="Q197" s="86">
        <f t="shared" ca="1" si="42"/>
        <v>0</v>
      </c>
      <c r="R197" s="21">
        <f t="shared" ca="1" si="33"/>
        <v>1.6802611096250804E-3</v>
      </c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</row>
    <row r="198" spans="1:35" x14ac:dyDescent="0.2">
      <c r="A198" s="84"/>
      <c r="B198" s="84"/>
      <c r="C198" s="84"/>
      <c r="D198" s="85">
        <f t="shared" si="30"/>
        <v>0</v>
      </c>
      <c r="E198" s="85">
        <f t="shared" si="30"/>
        <v>0</v>
      </c>
      <c r="F198" s="86">
        <f t="shared" si="31"/>
        <v>0</v>
      </c>
      <c r="G198" s="86">
        <f t="shared" si="31"/>
        <v>0</v>
      </c>
      <c r="H198" s="86">
        <f t="shared" si="34"/>
        <v>0</v>
      </c>
      <c r="I198" s="86">
        <f t="shared" si="35"/>
        <v>0</v>
      </c>
      <c r="J198" s="86">
        <f t="shared" si="36"/>
        <v>0</v>
      </c>
      <c r="K198" s="86">
        <f t="shared" si="37"/>
        <v>0</v>
      </c>
      <c r="L198" s="86">
        <f t="shared" si="38"/>
        <v>0</v>
      </c>
      <c r="M198" s="86">
        <f t="shared" ca="1" si="32"/>
        <v>-1.6802611096250804E-3</v>
      </c>
      <c r="N198" s="86">
        <f t="shared" ca="1" si="39"/>
        <v>0</v>
      </c>
      <c r="O198" s="87">
        <f t="shared" ca="1" si="40"/>
        <v>0</v>
      </c>
      <c r="P198" s="86">
        <f t="shared" ca="1" si="41"/>
        <v>0</v>
      </c>
      <c r="Q198" s="86">
        <f t="shared" ca="1" si="42"/>
        <v>0</v>
      </c>
      <c r="R198" s="21">
        <f t="shared" ca="1" si="33"/>
        <v>1.6802611096250804E-3</v>
      </c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</row>
    <row r="199" spans="1:35" x14ac:dyDescent="0.2">
      <c r="A199" s="84"/>
      <c r="B199" s="84"/>
      <c r="C199" s="84"/>
      <c r="D199" s="85">
        <f t="shared" si="30"/>
        <v>0</v>
      </c>
      <c r="E199" s="85">
        <f t="shared" si="30"/>
        <v>0</v>
      </c>
      <c r="F199" s="86">
        <f t="shared" si="31"/>
        <v>0</v>
      </c>
      <c r="G199" s="86">
        <f t="shared" si="31"/>
        <v>0</v>
      </c>
      <c r="H199" s="86">
        <f t="shared" si="34"/>
        <v>0</v>
      </c>
      <c r="I199" s="86">
        <f t="shared" si="35"/>
        <v>0</v>
      </c>
      <c r="J199" s="86">
        <f t="shared" si="36"/>
        <v>0</v>
      </c>
      <c r="K199" s="86">
        <f t="shared" si="37"/>
        <v>0</v>
      </c>
      <c r="L199" s="86">
        <f t="shared" si="38"/>
        <v>0</v>
      </c>
      <c r="M199" s="86">
        <f t="shared" ca="1" si="32"/>
        <v>-1.6802611096250804E-3</v>
      </c>
      <c r="N199" s="86">
        <f t="shared" ca="1" si="39"/>
        <v>0</v>
      </c>
      <c r="O199" s="87">
        <f t="shared" ca="1" si="40"/>
        <v>0</v>
      </c>
      <c r="P199" s="86">
        <f t="shared" ca="1" si="41"/>
        <v>0</v>
      </c>
      <c r="Q199" s="86">
        <f t="shared" ca="1" si="42"/>
        <v>0</v>
      </c>
      <c r="R199" s="21">
        <f t="shared" ca="1" si="33"/>
        <v>1.6802611096250804E-3</v>
      </c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</row>
    <row r="200" spans="1:35" x14ac:dyDescent="0.2">
      <c r="A200" s="84"/>
      <c r="B200" s="84"/>
      <c r="C200" s="84"/>
      <c r="D200" s="85">
        <f t="shared" si="30"/>
        <v>0</v>
      </c>
      <c r="E200" s="85">
        <f t="shared" si="30"/>
        <v>0</v>
      </c>
      <c r="F200" s="86">
        <f t="shared" si="31"/>
        <v>0</v>
      </c>
      <c r="G200" s="86">
        <f t="shared" si="31"/>
        <v>0</v>
      </c>
      <c r="H200" s="86">
        <f t="shared" si="34"/>
        <v>0</v>
      </c>
      <c r="I200" s="86">
        <f t="shared" si="35"/>
        <v>0</v>
      </c>
      <c r="J200" s="86">
        <f t="shared" si="36"/>
        <v>0</v>
      </c>
      <c r="K200" s="86">
        <f t="shared" si="37"/>
        <v>0</v>
      </c>
      <c r="L200" s="86">
        <f t="shared" si="38"/>
        <v>0</v>
      </c>
      <c r="M200" s="86">
        <f t="shared" ca="1" si="32"/>
        <v>-1.6802611096250804E-3</v>
      </c>
      <c r="N200" s="86">
        <f t="shared" ca="1" si="39"/>
        <v>0</v>
      </c>
      <c r="O200" s="87">
        <f t="shared" ca="1" si="40"/>
        <v>0</v>
      </c>
      <c r="P200" s="86">
        <f t="shared" ca="1" si="41"/>
        <v>0</v>
      </c>
      <c r="Q200" s="86">
        <f t="shared" ca="1" si="42"/>
        <v>0</v>
      </c>
      <c r="R200" s="21">
        <f t="shared" ca="1" si="33"/>
        <v>1.6802611096250804E-3</v>
      </c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</row>
    <row r="201" spans="1:35" x14ac:dyDescent="0.2">
      <c r="A201" s="84"/>
      <c r="B201" s="84"/>
      <c r="C201" s="84"/>
      <c r="D201" s="85">
        <f t="shared" si="30"/>
        <v>0</v>
      </c>
      <c r="E201" s="85">
        <f t="shared" si="30"/>
        <v>0</v>
      </c>
      <c r="F201" s="86">
        <f t="shared" si="31"/>
        <v>0</v>
      </c>
      <c r="G201" s="86">
        <f t="shared" si="31"/>
        <v>0</v>
      </c>
      <c r="H201" s="86">
        <f t="shared" si="34"/>
        <v>0</v>
      </c>
      <c r="I201" s="86">
        <f t="shared" si="35"/>
        <v>0</v>
      </c>
      <c r="J201" s="86">
        <f t="shared" si="36"/>
        <v>0</v>
      </c>
      <c r="K201" s="86">
        <f t="shared" si="37"/>
        <v>0</v>
      </c>
      <c r="L201" s="86">
        <f t="shared" si="38"/>
        <v>0</v>
      </c>
      <c r="M201" s="86">
        <f t="shared" ca="1" si="32"/>
        <v>-1.6802611096250804E-3</v>
      </c>
      <c r="N201" s="86">
        <f t="shared" ca="1" si="39"/>
        <v>0</v>
      </c>
      <c r="O201" s="87">
        <f t="shared" ca="1" si="40"/>
        <v>0</v>
      </c>
      <c r="P201" s="86">
        <f t="shared" ca="1" si="41"/>
        <v>0</v>
      </c>
      <c r="Q201" s="86">
        <f t="shared" ca="1" si="42"/>
        <v>0</v>
      </c>
      <c r="R201" s="21">
        <f t="shared" ca="1" si="33"/>
        <v>1.6802611096250804E-3</v>
      </c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</row>
    <row r="202" spans="1:35" x14ac:dyDescent="0.2">
      <c r="A202" s="84"/>
      <c r="B202" s="84"/>
      <c r="C202" s="84"/>
      <c r="D202" s="85">
        <f t="shared" si="30"/>
        <v>0</v>
      </c>
      <c r="E202" s="85">
        <f t="shared" si="30"/>
        <v>0</v>
      </c>
      <c r="F202" s="86">
        <f t="shared" si="31"/>
        <v>0</v>
      </c>
      <c r="G202" s="86">
        <f t="shared" si="31"/>
        <v>0</v>
      </c>
      <c r="H202" s="86">
        <f t="shared" si="34"/>
        <v>0</v>
      </c>
      <c r="I202" s="86">
        <f t="shared" si="35"/>
        <v>0</v>
      </c>
      <c r="J202" s="86">
        <f t="shared" si="36"/>
        <v>0</v>
      </c>
      <c r="K202" s="86">
        <f t="shared" si="37"/>
        <v>0</v>
      </c>
      <c r="L202" s="86">
        <f t="shared" si="38"/>
        <v>0</v>
      </c>
      <c r="M202" s="86">
        <f t="shared" ca="1" si="32"/>
        <v>-1.6802611096250804E-3</v>
      </c>
      <c r="N202" s="86">
        <f t="shared" ca="1" si="39"/>
        <v>0</v>
      </c>
      <c r="O202" s="87">
        <f t="shared" ca="1" si="40"/>
        <v>0</v>
      </c>
      <c r="P202" s="86">
        <f t="shared" ca="1" si="41"/>
        <v>0</v>
      </c>
      <c r="Q202" s="86">
        <f t="shared" ca="1" si="42"/>
        <v>0</v>
      </c>
      <c r="R202" s="21">
        <f t="shared" ca="1" si="33"/>
        <v>1.6802611096250804E-3</v>
      </c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</row>
    <row r="203" spans="1:35" x14ac:dyDescent="0.2">
      <c r="A203" s="84"/>
      <c r="B203" s="84"/>
      <c r="C203" s="84"/>
      <c r="D203" s="85">
        <f t="shared" si="30"/>
        <v>0</v>
      </c>
      <c r="E203" s="85">
        <f t="shared" si="30"/>
        <v>0</v>
      </c>
      <c r="F203" s="86">
        <f t="shared" si="31"/>
        <v>0</v>
      </c>
      <c r="G203" s="86">
        <f t="shared" si="31"/>
        <v>0</v>
      </c>
      <c r="H203" s="86">
        <f t="shared" si="34"/>
        <v>0</v>
      </c>
      <c r="I203" s="86">
        <f t="shared" si="35"/>
        <v>0</v>
      </c>
      <c r="J203" s="86">
        <f t="shared" si="36"/>
        <v>0</v>
      </c>
      <c r="K203" s="86">
        <f t="shared" si="37"/>
        <v>0</v>
      </c>
      <c r="L203" s="86">
        <f t="shared" si="38"/>
        <v>0</v>
      </c>
      <c r="M203" s="86">
        <f t="shared" ca="1" si="32"/>
        <v>-1.6802611096250804E-3</v>
      </c>
      <c r="N203" s="86">
        <f t="shared" ca="1" si="39"/>
        <v>0</v>
      </c>
      <c r="O203" s="87">
        <f t="shared" ca="1" si="40"/>
        <v>0</v>
      </c>
      <c r="P203" s="86">
        <f t="shared" ca="1" si="41"/>
        <v>0</v>
      </c>
      <c r="Q203" s="86">
        <f t="shared" ca="1" si="42"/>
        <v>0</v>
      </c>
      <c r="R203" s="21">
        <f t="shared" ca="1" si="33"/>
        <v>1.6802611096250804E-3</v>
      </c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</row>
    <row r="204" spans="1:35" x14ac:dyDescent="0.2">
      <c r="A204" s="84"/>
      <c r="B204" s="84"/>
      <c r="C204" s="84"/>
      <c r="D204" s="85">
        <f t="shared" si="30"/>
        <v>0</v>
      </c>
      <c r="E204" s="85">
        <f t="shared" si="30"/>
        <v>0</v>
      </c>
      <c r="F204" s="86">
        <f t="shared" si="31"/>
        <v>0</v>
      </c>
      <c r="G204" s="86">
        <f t="shared" si="31"/>
        <v>0</v>
      </c>
      <c r="H204" s="86">
        <f t="shared" si="34"/>
        <v>0</v>
      </c>
      <c r="I204" s="86">
        <f t="shared" si="35"/>
        <v>0</v>
      </c>
      <c r="J204" s="86">
        <f t="shared" si="36"/>
        <v>0</v>
      </c>
      <c r="K204" s="86">
        <f t="shared" si="37"/>
        <v>0</v>
      </c>
      <c r="L204" s="86">
        <f t="shared" si="38"/>
        <v>0</v>
      </c>
      <c r="M204" s="86">
        <f t="shared" ca="1" si="32"/>
        <v>-1.6802611096250804E-3</v>
      </c>
      <c r="N204" s="86">
        <f t="shared" ca="1" si="39"/>
        <v>0</v>
      </c>
      <c r="O204" s="87">
        <f t="shared" ca="1" si="40"/>
        <v>0</v>
      </c>
      <c r="P204" s="86">
        <f t="shared" ca="1" si="41"/>
        <v>0</v>
      </c>
      <c r="Q204" s="86">
        <f t="shared" ca="1" si="42"/>
        <v>0</v>
      </c>
      <c r="R204" s="21">
        <f t="shared" ca="1" si="33"/>
        <v>1.6802611096250804E-3</v>
      </c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</row>
    <row r="205" spans="1:35" x14ac:dyDescent="0.2">
      <c r="A205" s="84"/>
      <c r="B205" s="84"/>
      <c r="C205" s="84"/>
      <c r="D205" s="85">
        <f t="shared" si="30"/>
        <v>0</v>
      </c>
      <c r="E205" s="85">
        <f t="shared" si="30"/>
        <v>0</v>
      </c>
      <c r="F205" s="86">
        <f t="shared" si="31"/>
        <v>0</v>
      </c>
      <c r="G205" s="86">
        <f t="shared" si="31"/>
        <v>0</v>
      </c>
      <c r="H205" s="86">
        <f t="shared" si="34"/>
        <v>0</v>
      </c>
      <c r="I205" s="86">
        <f t="shared" si="35"/>
        <v>0</v>
      </c>
      <c r="J205" s="86">
        <f t="shared" si="36"/>
        <v>0</v>
      </c>
      <c r="K205" s="86">
        <f t="shared" si="37"/>
        <v>0</v>
      </c>
      <c r="L205" s="86">
        <f t="shared" si="38"/>
        <v>0</v>
      </c>
      <c r="M205" s="86">
        <f t="shared" ca="1" si="32"/>
        <v>-1.6802611096250804E-3</v>
      </c>
      <c r="N205" s="86">
        <f t="shared" ca="1" si="39"/>
        <v>0</v>
      </c>
      <c r="O205" s="87">
        <f t="shared" ca="1" si="40"/>
        <v>0</v>
      </c>
      <c r="P205" s="86">
        <f t="shared" ca="1" si="41"/>
        <v>0</v>
      </c>
      <c r="Q205" s="86">
        <f t="shared" ca="1" si="42"/>
        <v>0</v>
      </c>
      <c r="R205" s="21">
        <f t="shared" ca="1" si="33"/>
        <v>1.6802611096250804E-3</v>
      </c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</row>
    <row r="206" spans="1:35" x14ac:dyDescent="0.2">
      <c r="A206" s="84"/>
      <c r="B206" s="84"/>
      <c r="C206" s="84"/>
      <c r="D206" s="85">
        <f t="shared" si="30"/>
        <v>0</v>
      </c>
      <c r="E206" s="85">
        <f t="shared" si="30"/>
        <v>0</v>
      </c>
      <c r="F206" s="86">
        <f t="shared" si="31"/>
        <v>0</v>
      </c>
      <c r="G206" s="86">
        <f t="shared" si="31"/>
        <v>0</v>
      </c>
      <c r="H206" s="86">
        <f t="shared" si="34"/>
        <v>0</v>
      </c>
      <c r="I206" s="86">
        <f t="shared" si="35"/>
        <v>0</v>
      </c>
      <c r="J206" s="86">
        <f t="shared" si="36"/>
        <v>0</v>
      </c>
      <c r="K206" s="86">
        <f t="shared" si="37"/>
        <v>0</v>
      </c>
      <c r="L206" s="86">
        <f t="shared" si="38"/>
        <v>0</v>
      </c>
      <c r="M206" s="86">
        <f t="shared" ca="1" si="32"/>
        <v>-1.6802611096250804E-3</v>
      </c>
      <c r="N206" s="86">
        <f t="shared" ca="1" si="39"/>
        <v>0</v>
      </c>
      <c r="O206" s="87">
        <f t="shared" ca="1" si="40"/>
        <v>0</v>
      </c>
      <c r="P206" s="86">
        <f t="shared" ca="1" si="41"/>
        <v>0</v>
      </c>
      <c r="Q206" s="86">
        <f t="shared" ca="1" si="42"/>
        <v>0</v>
      </c>
      <c r="R206" s="21">
        <f t="shared" ca="1" si="33"/>
        <v>1.6802611096250804E-3</v>
      </c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</row>
    <row r="207" spans="1:35" x14ac:dyDescent="0.2">
      <c r="A207" s="84"/>
      <c r="B207" s="84"/>
      <c r="C207" s="84"/>
      <c r="D207" s="85">
        <f t="shared" si="30"/>
        <v>0</v>
      </c>
      <c r="E207" s="85">
        <f t="shared" si="30"/>
        <v>0</v>
      </c>
      <c r="F207" s="86">
        <f t="shared" si="31"/>
        <v>0</v>
      </c>
      <c r="G207" s="86">
        <f t="shared" si="31"/>
        <v>0</v>
      </c>
      <c r="H207" s="86">
        <f t="shared" si="34"/>
        <v>0</v>
      </c>
      <c r="I207" s="86">
        <f t="shared" si="35"/>
        <v>0</v>
      </c>
      <c r="J207" s="86">
        <f t="shared" si="36"/>
        <v>0</v>
      </c>
      <c r="K207" s="86">
        <f t="shared" si="37"/>
        <v>0</v>
      </c>
      <c r="L207" s="86">
        <f t="shared" si="38"/>
        <v>0</v>
      </c>
      <c r="M207" s="86">
        <f t="shared" ca="1" si="32"/>
        <v>-1.6802611096250804E-3</v>
      </c>
      <c r="N207" s="86">
        <f t="shared" ca="1" si="39"/>
        <v>0</v>
      </c>
      <c r="O207" s="87">
        <f t="shared" ca="1" si="40"/>
        <v>0</v>
      </c>
      <c r="P207" s="86">
        <f t="shared" ca="1" si="41"/>
        <v>0</v>
      </c>
      <c r="Q207" s="86">
        <f t="shared" ca="1" si="42"/>
        <v>0</v>
      </c>
      <c r="R207" s="21">
        <f t="shared" ca="1" si="33"/>
        <v>1.6802611096250804E-3</v>
      </c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</row>
    <row r="208" spans="1:35" x14ac:dyDescent="0.2">
      <c r="A208" s="84"/>
      <c r="B208" s="84"/>
      <c r="C208" s="84"/>
      <c r="D208" s="85">
        <f t="shared" si="30"/>
        <v>0</v>
      </c>
      <c r="E208" s="85">
        <f t="shared" si="30"/>
        <v>0</v>
      </c>
      <c r="F208" s="86">
        <f t="shared" si="31"/>
        <v>0</v>
      </c>
      <c r="G208" s="86">
        <f t="shared" si="31"/>
        <v>0</v>
      </c>
      <c r="H208" s="86">
        <f t="shared" si="34"/>
        <v>0</v>
      </c>
      <c r="I208" s="86">
        <f t="shared" si="35"/>
        <v>0</v>
      </c>
      <c r="J208" s="86">
        <f t="shared" si="36"/>
        <v>0</v>
      </c>
      <c r="K208" s="86">
        <f t="shared" si="37"/>
        <v>0</v>
      </c>
      <c r="L208" s="86">
        <f t="shared" si="38"/>
        <v>0</v>
      </c>
      <c r="M208" s="86">
        <f t="shared" ca="1" si="32"/>
        <v>-1.6802611096250804E-3</v>
      </c>
      <c r="N208" s="86">
        <f t="shared" ca="1" si="39"/>
        <v>0</v>
      </c>
      <c r="O208" s="87">
        <f t="shared" ca="1" si="40"/>
        <v>0</v>
      </c>
      <c r="P208" s="86">
        <f t="shared" ca="1" si="41"/>
        <v>0</v>
      </c>
      <c r="Q208" s="86">
        <f t="shared" ca="1" si="42"/>
        <v>0</v>
      </c>
      <c r="R208" s="21">
        <f t="shared" ca="1" si="33"/>
        <v>1.6802611096250804E-3</v>
      </c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</row>
    <row r="209" spans="1:35" x14ac:dyDescent="0.2">
      <c r="A209" s="84"/>
      <c r="B209" s="84"/>
      <c r="C209" s="84"/>
      <c r="D209" s="85">
        <f t="shared" ref="D209:E272" si="43">A209/A$18</f>
        <v>0</v>
      </c>
      <c r="E209" s="85">
        <f t="shared" si="43"/>
        <v>0</v>
      </c>
      <c r="F209" s="86">
        <f t="shared" ref="F209:G272" si="44">$C209*D209</f>
        <v>0</v>
      </c>
      <c r="G209" s="86">
        <f t="shared" si="44"/>
        <v>0</v>
      </c>
      <c r="H209" s="86">
        <f t="shared" si="34"/>
        <v>0</v>
      </c>
      <c r="I209" s="86">
        <f t="shared" si="35"/>
        <v>0</v>
      </c>
      <c r="J209" s="86">
        <f t="shared" si="36"/>
        <v>0</v>
      </c>
      <c r="K209" s="86">
        <f t="shared" si="37"/>
        <v>0</v>
      </c>
      <c r="L209" s="86">
        <f t="shared" si="38"/>
        <v>0</v>
      </c>
      <c r="M209" s="86">
        <f t="shared" ca="1" si="32"/>
        <v>-1.6802611096250804E-3</v>
      </c>
      <c r="N209" s="86">
        <f t="shared" ca="1" si="39"/>
        <v>0</v>
      </c>
      <c r="O209" s="87">
        <f t="shared" ca="1" si="40"/>
        <v>0</v>
      </c>
      <c r="P209" s="86">
        <f t="shared" ca="1" si="41"/>
        <v>0</v>
      </c>
      <c r="Q209" s="86">
        <f t="shared" ca="1" si="42"/>
        <v>0</v>
      </c>
      <c r="R209" s="21">
        <f t="shared" ca="1" si="33"/>
        <v>1.6802611096250804E-3</v>
      </c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</row>
    <row r="210" spans="1:35" x14ac:dyDescent="0.2">
      <c r="A210" s="84"/>
      <c r="B210" s="84"/>
      <c r="C210" s="84"/>
      <c r="D210" s="85">
        <f t="shared" si="43"/>
        <v>0</v>
      </c>
      <c r="E210" s="85">
        <f t="shared" si="43"/>
        <v>0</v>
      </c>
      <c r="F210" s="86">
        <f t="shared" si="44"/>
        <v>0</v>
      </c>
      <c r="G210" s="86">
        <f t="shared" si="44"/>
        <v>0</v>
      </c>
      <c r="H210" s="86">
        <f t="shared" si="34"/>
        <v>0</v>
      </c>
      <c r="I210" s="86">
        <f t="shared" si="35"/>
        <v>0</v>
      </c>
      <c r="J210" s="86">
        <f t="shared" si="36"/>
        <v>0</v>
      </c>
      <c r="K210" s="86">
        <f t="shared" si="37"/>
        <v>0</v>
      </c>
      <c r="L210" s="86">
        <f t="shared" si="38"/>
        <v>0</v>
      </c>
      <c r="M210" s="86">
        <f t="shared" ca="1" si="32"/>
        <v>-1.6802611096250804E-3</v>
      </c>
      <c r="N210" s="86">
        <f t="shared" ca="1" si="39"/>
        <v>0</v>
      </c>
      <c r="O210" s="87">
        <f t="shared" ca="1" si="40"/>
        <v>0</v>
      </c>
      <c r="P210" s="86">
        <f t="shared" ca="1" si="41"/>
        <v>0</v>
      </c>
      <c r="Q210" s="86">
        <f t="shared" ca="1" si="42"/>
        <v>0</v>
      </c>
      <c r="R210" s="21">
        <f t="shared" ca="1" si="33"/>
        <v>1.6802611096250804E-3</v>
      </c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</row>
    <row r="211" spans="1:35" x14ac:dyDescent="0.2">
      <c r="A211" s="84"/>
      <c r="B211" s="84"/>
      <c r="C211" s="84"/>
      <c r="D211" s="85">
        <f t="shared" si="43"/>
        <v>0</v>
      </c>
      <c r="E211" s="85">
        <f t="shared" si="43"/>
        <v>0</v>
      </c>
      <c r="F211" s="86">
        <f t="shared" si="44"/>
        <v>0</v>
      </c>
      <c r="G211" s="86">
        <f t="shared" si="44"/>
        <v>0</v>
      </c>
      <c r="H211" s="86">
        <f t="shared" si="34"/>
        <v>0</v>
      </c>
      <c r="I211" s="86">
        <f t="shared" si="35"/>
        <v>0</v>
      </c>
      <c r="J211" s="86">
        <f t="shared" si="36"/>
        <v>0</v>
      </c>
      <c r="K211" s="86">
        <f t="shared" si="37"/>
        <v>0</v>
      </c>
      <c r="L211" s="86">
        <f t="shared" si="38"/>
        <v>0</v>
      </c>
      <c r="M211" s="86">
        <f t="shared" ref="M211:M274" ca="1" si="45">+E$4+E$5*D211+E$6*D211^2</f>
        <v>-1.6802611096250804E-3</v>
      </c>
      <c r="N211" s="86">
        <f t="shared" ca="1" si="39"/>
        <v>0</v>
      </c>
      <c r="O211" s="87">
        <f t="shared" ca="1" si="40"/>
        <v>0</v>
      </c>
      <c r="P211" s="86">
        <f t="shared" ca="1" si="41"/>
        <v>0</v>
      </c>
      <c r="Q211" s="86">
        <f t="shared" ca="1" si="42"/>
        <v>0</v>
      </c>
      <c r="R211" s="21">
        <f t="shared" ref="R211:R274" ca="1" si="46">+E211-M211</f>
        <v>1.6802611096250804E-3</v>
      </c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</row>
    <row r="212" spans="1:35" x14ac:dyDescent="0.2">
      <c r="A212" s="84"/>
      <c r="B212" s="84"/>
      <c r="C212" s="84"/>
      <c r="D212" s="85">
        <f t="shared" si="43"/>
        <v>0</v>
      </c>
      <c r="E212" s="85">
        <f t="shared" si="43"/>
        <v>0</v>
      </c>
      <c r="F212" s="86">
        <f t="shared" si="44"/>
        <v>0</v>
      </c>
      <c r="G212" s="86">
        <f t="shared" si="44"/>
        <v>0</v>
      </c>
      <c r="H212" s="86">
        <f t="shared" ref="H212:H275" si="47">C212*D212*D212</f>
        <v>0</v>
      </c>
      <c r="I212" s="86">
        <f t="shared" ref="I212:I275" si="48">C212*D212*D212*D212</f>
        <v>0</v>
      </c>
      <c r="J212" s="86">
        <f t="shared" ref="J212:J275" si="49">C212*D212*D212*D212*D212</f>
        <v>0</v>
      </c>
      <c r="K212" s="86">
        <f t="shared" ref="K212:K275" si="50">C212*E212*D212</f>
        <v>0</v>
      </c>
      <c r="L212" s="86">
        <f t="shared" ref="L212:L275" si="51">C212*E212*D212*D212</f>
        <v>0</v>
      </c>
      <c r="M212" s="86">
        <f t="shared" ca="1" si="45"/>
        <v>-1.6802611096250804E-3</v>
      </c>
      <c r="N212" s="86">
        <f t="shared" ref="N212:N275" ca="1" si="52">C212*(M212-E212)^2</f>
        <v>0</v>
      </c>
      <c r="O212" s="87">
        <f t="shared" ref="O212:O275" ca="1" si="53">(C212*O$1-O$2*F212+O$3*H212)^2</f>
        <v>0</v>
      </c>
      <c r="P212" s="86">
        <f t="shared" ref="P212:P275" ca="1" si="54">(-C212*O$2+O$4*F212-O$5*H212)^2</f>
        <v>0</v>
      </c>
      <c r="Q212" s="86">
        <f t="shared" ref="Q212:Q275" ca="1" si="55">+(C212*O$3-F212*O$5+H212*O$6)^2</f>
        <v>0</v>
      </c>
      <c r="R212" s="21">
        <f t="shared" ca="1" si="46"/>
        <v>1.6802611096250804E-3</v>
      </c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</row>
    <row r="213" spans="1:35" x14ac:dyDescent="0.2">
      <c r="A213" s="84"/>
      <c r="B213" s="84"/>
      <c r="C213" s="84"/>
      <c r="D213" s="85">
        <f t="shared" si="43"/>
        <v>0</v>
      </c>
      <c r="E213" s="85">
        <f t="shared" si="43"/>
        <v>0</v>
      </c>
      <c r="F213" s="86">
        <f t="shared" si="44"/>
        <v>0</v>
      </c>
      <c r="G213" s="86">
        <f t="shared" si="44"/>
        <v>0</v>
      </c>
      <c r="H213" s="86">
        <f t="shared" si="47"/>
        <v>0</v>
      </c>
      <c r="I213" s="86">
        <f t="shared" si="48"/>
        <v>0</v>
      </c>
      <c r="J213" s="86">
        <f t="shared" si="49"/>
        <v>0</v>
      </c>
      <c r="K213" s="86">
        <f t="shared" si="50"/>
        <v>0</v>
      </c>
      <c r="L213" s="86">
        <f t="shared" si="51"/>
        <v>0</v>
      </c>
      <c r="M213" s="86">
        <f t="shared" ca="1" si="45"/>
        <v>-1.6802611096250804E-3</v>
      </c>
      <c r="N213" s="86">
        <f t="shared" ca="1" si="52"/>
        <v>0</v>
      </c>
      <c r="O213" s="87">
        <f t="shared" ca="1" si="53"/>
        <v>0</v>
      </c>
      <c r="P213" s="86">
        <f t="shared" ca="1" si="54"/>
        <v>0</v>
      </c>
      <c r="Q213" s="86">
        <f t="shared" ca="1" si="55"/>
        <v>0</v>
      </c>
      <c r="R213" s="21">
        <f t="shared" ca="1" si="46"/>
        <v>1.6802611096250804E-3</v>
      </c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</row>
    <row r="214" spans="1:35" x14ac:dyDescent="0.2">
      <c r="A214" s="84"/>
      <c r="B214" s="84"/>
      <c r="C214" s="84"/>
      <c r="D214" s="85">
        <f t="shared" si="43"/>
        <v>0</v>
      </c>
      <c r="E214" s="85">
        <f t="shared" si="43"/>
        <v>0</v>
      </c>
      <c r="F214" s="86">
        <f t="shared" si="44"/>
        <v>0</v>
      </c>
      <c r="G214" s="86">
        <f t="shared" si="44"/>
        <v>0</v>
      </c>
      <c r="H214" s="86">
        <f t="shared" si="47"/>
        <v>0</v>
      </c>
      <c r="I214" s="86">
        <f t="shared" si="48"/>
        <v>0</v>
      </c>
      <c r="J214" s="86">
        <f t="shared" si="49"/>
        <v>0</v>
      </c>
      <c r="K214" s="86">
        <f t="shared" si="50"/>
        <v>0</v>
      </c>
      <c r="L214" s="86">
        <f t="shared" si="51"/>
        <v>0</v>
      </c>
      <c r="M214" s="86">
        <f t="shared" ca="1" si="45"/>
        <v>-1.6802611096250804E-3</v>
      </c>
      <c r="N214" s="86">
        <f t="shared" ca="1" si="52"/>
        <v>0</v>
      </c>
      <c r="O214" s="87">
        <f t="shared" ca="1" si="53"/>
        <v>0</v>
      </c>
      <c r="P214" s="86">
        <f t="shared" ca="1" si="54"/>
        <v>0</v>
      </c>
      <c r="Q214" s="86">
        <f t="shared" ca="1" si="55"/>
        <v>0</v>
      </c>
      <c r="R214" s="21">
        <f t="shared" ca="1" si="46"/>
        <v>1.6802611096250804E-3</v>
      </c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</row>
    <row r="215" spans="1:35" x14ac:dyDescent="0.2">
      <c r="A215" s="84"/>
      <c r="B215" s="84"/>
      <c r="C215" s="84"/>
      <c r="D215" s="85">
        <f t="shared" si="43"/>
        <v>0</v>
      </c>
      <c r="E215" s="85">
        <f t="shared" si="43"/>
        <v>0</v>
      </c>
      <c r="F215" s="86">
        <f t="shared" si="44"/>
        <v>0</v>
      </c>
      <c r="G215" s="86">
        <f t="shared" si="44"/>
        <v>0</v>
      </c>
      <c r="H215" s="86">
        <f t="shared" si="47"/>
        <v>0</v>
      </c>
      <c r="I215" s="86">
        <f t="shared" si="48"/>
        <v>0</v>
      </c>
      <c r="J215" s="86">
        <f t="shared" si="49"/>
        <v>0</v>
      </c>
      <c r="K215" s="86">
        <f t="shared" si="50"/>
        <v>0</v>
      </c>
      <c r="L215" s="86">
        <f t="shared" si="51"/>
        <v>0</v>
      </c>
      <c r="M215" s="86">
        <f t="shared" ca="1" si="45"/>
        <v>-1.6802611096250804E-3</v>
      </c>
      <c r="N215" s="86">
        <f t="shared" ca="1" si="52"/>
        <v>0</v>
      </c>
      <c r="O215" s="87">
        <f t="shared" ca="1" si="53"/>
        <v>0</v>
      </c>
      <c r="P215" s="86">
        <f t="shared" ca="1" si="54"/>
        <v>0</v>
      </c>
      <c r="Q215" s="86">
        <f t="shared" ca="1" si="55"/>
        <v>0</v>
      </c>
      <c r="R215" s="21">
        <f t="shared" ca="1" si="46"/>
        <v>1.6802611096250804E-3</v>
      </c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</row>
    <row r="216" spans="1:35" x14ac:dyDescent="0.2">
      <c r="A216" s="84"/>
      <c r="B216" s="84"/>
      <c r="C216" s="84"/>
      <c r="D216" s="85">
        <f t="shared" si="43"/>
        <v>0</v>
      </c>
      <c r="E216" s="85">
        <f t="shared" si="43"/>
        <v>0</v>
      </c>
      <c r="F216" s="86">
        <f t="shared" si="44"/>
        <v>0</v>
      </c>
      <c r="G216" s="86">
        <f t="shared" si="44"/>
        <v>0</v>
      </c>
      <c r="H216" s="86">
        <f t="shared" si="47"/>
        <v>0</v>
      </c>
      <c r="I216" s="86">
        <f t="shared" si="48"/>
        <v>0</v>
      </c>
      <c r="J216" s="86">
        <f t="shared" si="49"/>
        <v>0</v>
      </c>
      <c r="K216" s="86">
        <f t="shared" si="50"/>
        <v>0</v>
      </c>
      <c r="L216" s="86">
        <f t="shared" si="51"/>
        <v>0</v>
      </c>
      <c r="M216" s="86">
        <f t="shared" ca="1" si="45"/>
        <v>-1.6802611096250804E-3</v>
      </c>
      <c r="N216" s="86">
        <f t="shared" ca="1" si="52"/>
        <v>0</v>
      </c>
      <c r="O216" s="87">
        <f t="shared" ca="1" si="53"/>
        <v>0</v>
      </c>
      <c r="P216" s="86">
        <f t="shared" ca="1" si="54"/>
        <v>0</v>
      </c>
      <c r="Q216" s="86">
        <f t="shared" ca="1" si="55"/>
        <v>0</v>
      </c>
      <c r="R216" s="21">
        <f t="shared" ca="1" si="46"/>
        <v>1.6802611096250804E-3</v>
      </c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</row>
    <row r="217" spans="1:35" x14ac:dyDescent="0.2">
      <c r="A217" s="84"/>
      <c r="B217" s="84"/>
      <c r="C217" s="84"/>
      <c r="D217" s="85">
        <f t="shared" si="43"/>
        <v>0</v>
      </c>
      <c r="E217" s="85">
        <f t="shared" si="43"/>
        <v>0</v>
      </c>
      <c r="F217" s="86">
        <f t="shared" si="44"/>
        <v>0</v>
      </c>
      <c r="G217" s="86">
        <f t="shared" si="44"/>
        <v>0</v>
      </c>
      <c r="H217" s="86">
        <f t="shared" si="47"/>
        <v>0</v>
      </c>
      <c r="I217" s="86">
        <f t="shared" si="48"/>
        <v>0</v>
      </c>
      <c r="J217" s="86">
        <f t="shared" si="49"/>
        <v>0</v>
      </c>
      <c r="K217" s="86">
        <f t="shared" si="50"/>
        <v>0</v>
      </c>
      <c r="L217" s="86">
        <f t="shared" si="51"/>
        <v>0</v>
      </c>
      <c r="M217" s="86">
        <f t="shared" ca="1" si="45"/>
        <v>-1.6802611096250804E-3</v>
      </c>
      <c r="N217" s="86">
        <f t="shared" ca="1" si="52"/>
        <v>0</v>
      </c>
      <c r="O217" s="87">
        <f t="shared" ca="1" si="53"/>
        <v>0</v>
      </c>
      <c r="P217" s="86">
        <f t="shared" ca="1" si="54"/>
        <v>0</v>
      </c>
      <c r="Q217" s="86">
        <f t="shared" ca="1" si="55"/>
        <v>0</v>
      </c>
      <c r="R217" s="21">
        <f t="shared" ca="1" si="46"/>
        <v>1.6802611096250804E-3</v>
      </c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</row>
    <row r="218" spans="1:35" x14ac:dyDescent="0.2">
      <c r="A218" s="84"/>
      <c r="B218" s="84"/>
      <c r="C218" s="84"/>
      <c r="D218" s="85">
        <f t="shared" si="43"/>
        <v>0</v>
      </c>
      <c r="E218" s="85">
        <f t="shared" si="43"/>
        <v>0</v>
      </c>
      <c r="F218" s="86">
        <f t="shared" si="44"/>
        <v>0</v>
      </c>
      <c r="G218" s="86">
        <f t="shared" si="44"/>
        <v>0</v>
      </c>
      <c r="H218" s="86">
        <f t="shared" si="47"/>
        <v>0</v>
      </c>
      <c r="I218" s="86">
        <f t="shared" si="48"/>
        <v>0</v>
      </c>
      <c r="J218" s="86">
        <f t="shared" si="49"/>
        <v>0</v>
      </c>
      <c r="K218" s="86">
        <f t="shared" si="50"/>
        <v>0</v>
      </c>
      <c r="L218" s="86">
        <f t="shared" si="51"/>
        <v>0</v>
      </c>
      <c r="M218" s="86">
        <f t="shared" ca="1" si="45"/>
        <v>-1.6802611096250804E-3</v>
      </c>
      <c r="N218" s="86">
        <f t="shared" ca="1" si="52"/>
        <v>0</v>
      </c>
      <c r="O218" s="87">
        <f t="shared" ca="1" si="53"/>
        <v>0</v>
      </c>
      <c r="P218" s="86">
        <f t="shared" ca="1" si="54"/>
        <v>0</v>
      </c>
      <c r="Q218" s="86">
        <f t="shared" ca="1" si="55"/>
        <v>0</v>
      </c>
      <c r="R218" s="21">
        <f t="shared" ca="1" si="46"/>
        <v>1.6802611096250804E-3</v>
      </c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</row>
    <row r="219" spans="1:35" x14ac:dyDescent="0.2">
      <c r="A219" s="84"/>
      <c r="B219" s="84"/>
      <c r="C219" s="84"/>
      <c r="D219" s="85">
        <f t="shared" si="43"/>
        <v>0</v>
      </c>
      <c r="E219" s="85">
        <f t="shared" si="43"/>
        <v>0</v>
      </c>
      <c r="F219" s="86">
        <f t="shared" si="44"/>
        <v>0</v>
      </c>
      <c r="G219" s="86">
        <f t="shared" si="44"/>
        <v>0</v>
      </c>
      <c r="H219" s="86">
        <f t="shared" si="47"/>
        <v>0</v>
      </c>
      <c r="I219" s="86">
        <f t="shared" si="48"/>
        <v>0</v>
      </c>
      <c r="J219" s="86">
        <f t="shared" si="49"/>
        <v>0</v>
      </c>
      <c r="K219" s="86">
        <f t="shared" si="50"/>
        <v>0</v>
      </c>
      <c r="L219" s="86">
        <f t="shared" si="51"/>
        <v>0</v>
      </c>
      <c r="M219" s="86">
        <f t="shared" ca="1" si="45"/>
        <v>-1.6802611096250804E-3</v>
      </c>
      <c r="N219" s="86">
        <f t="shared" ca="1" si="52"/>
        <v>0</v>
      </c>
      <c r="O219" s="87">
        <f t="shared" ca="1" si="53"/>
        <v>0</v>
      </c>
      <c r="P219" s="86">
        <f t="shared" ca="1" si="54"/>
        <v>0</v>
      </c>
      <c r="Q219" s="86">
        <f t="shared" ca="1" si="55"/>
        <v>0</v>
      </c>
      <c r="R219" s="21">
        <f t="shared" ca="1" si="46"/>
        <v>1.6802611096250804E-3</v>
      </c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</row>
    <row r="220" spans="1:35" x14ac:dyDescent="0.2">
      <c r="A220" s="84"/>
      <c r="B220" s="84"/>
      <c r="C220" s="84"/>
      <c r="D220" s="85">
        <f t="shared" si="43"/>
        <v>0</v>
      </c>
      <c r="E220" s="85">
        <f t="shared" si="43"/>
        <v>0</v>
      </c>
      <c r="F220" s="86">
        <f t="shared" si="44"/>
        <v>0</v>
      </c>
      <c r="G220" s="86">
        <f t="shared" si="44"/>
        <v>0</v>
      </c>
      <c r="H220" s="86">
        <f t="shared" si="47"/>
        <v>0</v>
      </c>
      <c r="I220" s="86">
        <f t="shared" si="48"/>
        <v>0</v>
      </c>
      <c r="J220" s="86">
        <f t="shared" si="49"/>
        <v>0</v>
      </c>
      <c r="K220" s="86">
        <f t="shared" si="50"/>
        <v>0</v>
      </c>
      <c r="L220" s="86">
        <f t="shared" si="51"/>
        <v>0</v>
      </c>
      <c r="M220" s="86">
        <f t="shared" ca="1" si="45"/>
        <v>-1.6802611096250804E-3</v>
      </c>
      <c r="N220" s="86">
        <f t="shared" ca="1" si="52"/>
        <v>0</v>
      </c>
      <c r="O220" s="87">
        <f t="shared" ca="1" si="53"/>
        <v>0</v>
      </c>
      <c r="P220" s="86">
        <f t="shared" ca="1" si="54"/>
        <v>0</v>
      </c>
      <c r="Q220" s="86">
        <f t="shared" ca="1" si="55"/>
        <v>0</v>
      </c>
      <c r="R220" s="21">
        <f t="shared" ca="1" si="46"/>
        <v>1.6802611096250804E-3</v>
      </c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</row>
    <row r="221" spans="1:35" x14ac:dyDescent="0.2">
      <c r="A221" s="84"/>
      <c r="B221" s="84"/>
      <c r="C221" s="84"/>
      <c r="D221" s="85">
        <f t="shared" si="43"/>
        <v>0</v>
      </c>
      <c r="E221" s="85">
        <f t="shared" si="43"/>
        <v>0</v>
      </c>
      <c r="F221" s="86">
        <f t="shared" si="44"/>
        <v>0</v>
      </c>
      <c r="G221" s="86">
        <f t="shared" si="44"/>
        <v>0</v>
      </c>
      <c r="H221" s="86">
        <f t="shared" si="47"/>
        <v>0</v>
      </c>
      <c r="I221" s="86">
        <f t="shared" si="48"/>
        <v>0</v>
      </c>
      <c r="J221" s="86">
        <f t="shared" si="49"/>
        <v>0</v>
      </c>
      <c r="K221" s="86">
        <f t="shared" si="50"/>
        <v>0</v>
      </c>
      <c r="L221" s="86">
        <f t="shared" si="51"/>
        <v>0</v>
      </c>
      <c r="M221" s="86">
        <f t="shared" ca="1" si="45"/>
        <v>-1.6802611096250804E-3</v>
      </c>
      <c r="N221" s="86">
        <f t="shared" ca="1" si="52"/>
        <v>0</v>
      </c>
      <c r="O221" s="87">
        <f t="shared" ca="1" si="53"/>
        <v>0</v>
      </c>
      <c r="P221" s="86">
        <f t="shared" ca="1" si="54"/>
        <v>0</v>
      </c>
      <c r="Q221" s="86">
        <f t="shared" ca="1" si="55"/>
        <v>0</v>
      </c>
      <c r="R221" s="21">
        <f t="shared" ca="1" si="46"/>
        <v>1.6802611096250804E-3</v>
      </c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</row>
    <row r="222" spans="1:35" x14ac:dyDescent="0.2">
      <c r="A222" s="84"/>
      <c r="B222" s="84"/>
      <c r="C222" s="84"/>
      <c r="D222" s="85">
        <f t="shared" si="43"/>
        <v>0</v>
      </c>
      <c r="E222" s="85">
        <f t="shared" si="43"/>
        <v>0</v>
      </c>
      <c r="F222" s="86">
        <f t="shared" si="44"/>
        <v>0</v>
      </c>
      <c r="G222" s="86">
        <f t="shared" si="44"/>
        <v>0</v>
      </c>
      <c r="H222" s="86">
        <f t="shared" si="47"/>
        <v>0</v>
      </c>
      <c r="I222" s="86">
        <f t="shared" si="48"/>
        <v>0</v>
      </c>
      <c r="J222" s="86">
        <f t="shared" si="49"/>
        <v>0</v>
      </c>
      <c r="K222" s="86">
        <f t="shared" si="50"/>
        <v>0</v>
      </c>
      <c r="L222" s="86">
        <f t="shared" si="51"/>
        <v>0</v>
      </c>
      <c r="M222" s="86">
        <f t="shared" ca="1" si="45"/>
        <v>-1.6802611096250804E-3</v>
      </c>
      <c r="N222" s="86">
        <f t="shared" ca="1" si="52"/>
        <v>0</v>
      </c>
      <c r="O222" s="87">
        <f t="shared" ca="1" si="53"/>
        <v>0</v>
      </c>
      <c r="P222" s="86">
        <f t="shared" ca="1" si="54"/>
        <v>0</v>
      </c>
      <c r="Q222" s="86">
        <f t="shared" ca="1" si="55"/>
        <v>0</v>
      </c>
      <c r="R222" s="21">
        <f t="shared" ca="1" si="46"/>
        <v>1.6802611096250804E-3</v>
      </c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</row>
    <row r="223" spans="1:35" x14ac:dyDescent="0.2">
      <c r="A223" s="84"/>
      <c r="B223" s="84"/>
      <c r="C223" s="84"/>
      <c r="D223" s="85">
        <f t="shared" si="43"/>
        <v>0</v>
      </c>
      <c r="E223" s="85">
        <f t="shared" si="43"/>
        <v>0</v>
      </c>
      <c r="F223" s="86">
        <f t="shared" si="44"/>
        <v>0</v>
      </c>
      <c r="G223" s="86">
        <f t="shared" si="44"/>
        <v>0</v>
      </c>
      <c r="H223" s="86">
        <f t="shared" si="47"/>
        <v>0</v>
      </c>
      <c r="I223" s="86">
        <f t="shared" si="48"/>
        <v>0</v>
      </c>
      <c r="J223" s="86">
        <f t="shared" si="49"/>
        <v>0</v>
      </c>
      <c r="K223" s="86">
        <f t="shared" si="50"/>
        <v>0</v>
      </c>
      <c r="L223" s="86">
        <f t="shared" si="51"/>
        <v>0</v>
      </c>
      <c r="M223" s="86">
        <f t="shared" ca="1" si="45"/>
        <v>-1.6802611096250804E-3</v>
      </c>
      <c r="N223" s="86">
        <f t="shared" ca="1" si="52"/>
        <v>0</v>
      </c>
      <c r="O223" s="87">
        <f t="shared" ca="1" si="53"/>
        <v>0</v>
      </c>
      <c r="P223" s="86">
        <f t="shared" ca="1" si="54"/>
        <v>0</v>
      </c>
      <c r="Q223" s="86">
        <f t="shared" ca="1" si="55"/>
        <v>0</v>
      </c>
      <c r="R223" s="21">
        <f t="shared" ca="1" si="46"/>
        <v>1.6802611096250804E-3</v>
      </c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</row>
    <row r="224" spans="1:35" x14ac:dyDescent="0.2">
      <c r="A224" s="84"/>
      <c r="B224" s="84"/>
      <c r="C224" s="84"/>
      <c r="D224" s="85">
        <f t="shared" si="43"/>
        <v>0</v>
      </c>
      <c r="E224" s="85">
        <f t="shared" si="43"/>
        <v>0</v>
      </c>
      <c r="F224" s="86">
        <f t="shared" si="44"/>
        <v>0</v>
      </c>
      <c r="G224" s="86">
        <f t="shared" si="44"/>
        <v>0</v>
      </c>
      <c r="H224" s="86">
        <f t="shared" si="47"/>
        <v>0</v>
      </c>
      <c r="I224" s="86">
        <f t="shared" si="48"/>
        <v>0</v>
      </c>
      <c r="J224" s="86">
        <f t="shared" si="49"/>
        <v>0</v>
      </c>
      <c r="K224" s="86">
        <f t="shared" si="50"/>
        <v>0</v>
      </c>
      <c r="L224" s="86">
        <f t="shared" si="51"/>
        <v>0</v>
      </c>
      <c r="M224" s="86">
        <f t="shared" ca="1" si="45"/>
        <v>-1.6802611096250804E-3</v>
      </c>
      <c r="N224" s="86">
        <f t="shared" ca="1" si="52"/>
        <v>0</v>
      </c>
      <c r="O224" s="87">
        <f t="shared" ca="1" si="53"/>
        <v>0</v>
      </c>
      <c r="P224" s="86">
        <f t="shared" ca="1" si="54"/>
        <v>0</v>
      </c>
      <c r="Q224" s="86">
        <f t="shared" ca="1" si="55"/>
        <v>0</v>
      </c>
      <c r="R224" s="21">
        <f t="shared" ca="1" si="46"/>
        <v>1.6802611096250804E-3</v>
      </c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</row>
    <row r="225" spans="1:35" x14ac:dyDescent="0.2">
      <c r="A225" s="84"/>
      <c r="B225" s="84"/>
      <c r="C225" s="84"/>
      <c r="D225" s="85">
        <f t="shared" si="43"/>
        <v>0</v>
      </c>
      <c r="E225" s="85">
        <f t="shared" si="43"/>
        <v>0</v>
      </c>
      <c r="F225" s="86">
        <f t="shared" si="44"/>
        <v>0</v>
      </c>
      <c r="G225" s="86">
        <f t="shared" si="44"/>
        <v>0</v>
      </c>
      <c r="H225" s="86">
        <f t="shared" si="47"/>
        <v>0</v>
      </c>
      <c r="I225" s="86">
        <f t="shared" si="48"/>
        <v>0</v>
      </c>
      <c r="J225" s="86">
        <f t="shared" si="49"/>
        <v>0</v>
      </c>
      <c r="K225" s="86">
        <f t="shared" si="50"/>
        <v>0</v>
      </c>
      <c r="L225" s="86">
        <f t="shared" si="51"/>
        <v>0</v>
      </c>
      <c r="M225" s="86">
        <f t="shared" ca="1" si="45"/>
        <v>-1.6802611096250804E-3</v>
      </c>
      <c r="N225" s="86">
        <f t="shared" ca="1" si="52"/>
        <v>0</v>
      </c>
      <c r="O225" s="87">
        <f t="shared" ca="1" si="53"/>
        <v>0</v>
      </c>
      <c r="P225" s="86">
        <f t="shared" ca="1" si="54"/>
        <v>0</v>
      </c>
      <c r="Q225" s="86">
        <f t="shared" ca="1" si="55"/>
        <v>0</v>
      </c>
      <c r="R225" s="21">
        <f t="shared" ca="1" si="46"/>
        <v>1.6802611096250804E-3</v>
      </c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</row>
    <row r="226" spans="1:35" x14ac:dyDescent="0.2">
      <c r="A226" s="84"/>
      <c r="B226" s="84"/>
      <c r="C226" s="84"/>
      <c r="D226" s="85">
        <f t="shared" si="43"/>
        <v>0</v>
      </c>
      <c r="E226" s="85">
        <f t="shared" si="43"/>
        <v>0</v>
      </c>
      <c r="F226" s="86">
        <f t="shared" si="44"/>
        <v>0</v>
      </c>
      <c r="G226" s="86">
        <f t="shared" si="44"/>
        <v>0</v>
      </c>
      <c r="H226" s="86">
        <f t="shared" si="47"/>
        <v>0</v>
      </c>
      <c r="I226" s="86">
        <f t="shared" si="48"/>
        <v>0</v>
      </c>
      <c r="J226" s="86">
        <f t="shared" si="49"/>
        <v>0</v>
      </c>
      <c r="K226" s="86">
        <f t="shared" si="50"/>
        <v>0</v>
      </c>
      <c r="L226" s="86">
        <f t="shared" si="51"/>
        <v>0</v>
      </c>
      <c r="M226" s="86">
        <f t="shared" ca="1" si="45"/>
        <v>-1.6802611096250804E-3</v>
      </c>
      <c r="N226" s="86">
        <f t="shared" ca="1" si="52"/>
        <v>0</v>
      </c>
      <c r="O226" s="87">
        <f t="shared" ca="1" si="53"/>
        <v>0</v>
      </c>
      <c r="P226" s="86">
        <f t="shared" ca="1" si="54"/>
        <v>0</v>
      </c>
      <c r="Q226" s="86">
        <f t="shared" ca="1" si="55"/>
        <v>0</v>
      </c>
      <c r="R226" s="21">
        <f t="shared" ca="1" si="46"/>
        <v>1.6802611096250804E-3</v>
      </c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</row>
    <row r="227" spans="1:35" x14ac:dyDescent="0.2">
      <c r="A227" s="84"/>
      <c r="B227" s="84"/>
      <c r="C227" s="84"/>
      <c r="D227" s="85">
        <f t="shared" si="43"/>
        <v>0</v>
      </c>
      <c r="E227" s="85">
        <f t="shared" si="43"/>
        <v>0</v>
      </c>
      <c r="F227" s="86">
        <f t="shared" si="44"/>
        <v>0</v>
      </c>
      <c r="G227" s="86">
        <f t="shared" si="44"/>
        <v>0</v>
      </c>
      <c r="H227" s="86">
        <f t="shared" si="47"/>
        <v>0</v>
      </c>
      <c r="I227" s="86">
        <f t="shared" si="48"/>
        <v>0</v>
      </c>
      <c r="J227" s="86">
        <f t="shared" si="49"/>
        <v>0</v>
      </c>
      <c r="K227" s="86">
        <f t="shared" si="50"/>
        <v>0</v>
      </c>
      <c r="L227" s="86">
        <f t="shared" si="51"/>
        <v>0</v>
      </c>
      <c r="M227" s="86">
        <f t="shared" ca="1" si="45"/>
        <v>-1.6802611096250804E-3</v>
      </c>
      <c r="N227" s="86">
        <f t="shared" ca="1" si="52"/>
        <v>0</v>
      </c>
      <c r="O227" s="87">
        <f t="shared" ca="1" si="53"/>
        <v>0</v>
      </c>
      <c r="P227" s="86">
        <f t="shared" ca="1" si="54"/>
        <v>0</v>
      </c>
      <c r="Q227" s="86">
        <f t="shared" ca="1" si="55"/>
        <v>0</v>
      </c>
      <c r="R227" s="21">
        <f t="shared" ca="1" si="46"/>
        <v>1.6802611096250804E-3</v>
      </c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</row>
    <row r="228" spans="1:35" x14ac:dyDescent="0.2">
      <c r="A228" s="84"/>
      <c r="B228" s="84"/>
      <c r="C228" s="84"/>
      <c r="D228" s="85">
        <f t="shared" si="43"/>
        <v>0</v>
      </c>
      <c r="E228" s="85">
        <f t="shared" si="43"/>
        <v>0</v>
      </c>
      <c r="F228" s="86">
        <f t="shared" si="44"/>
        <v>0</v>
      </c>
      <c r="G228" s="86">
        <f t="shared" si="44"/>
        <v>0</v>
      </c>
      <c r="H228" s="86">
        <f t="shared" si="47"/>
        <v>0</v>
      </c>
      <c r="I228" s="86">
        <f t="shared" si="48"/>
        <v>0</v>
      </c>
      <c r="J228" s="86">
        <f t="shared" si="49"/>
        <v>0</v>
      </c>
      <c r="K228" s="86">
        <f t="shared" si="50"/>
        <v>0</v>
      </c>
      <c r="L228" s="86">
        <f t="shared" si="51"/>
        <v>0</v>
      </c>
      <c r="M228" s="86">
        <f t="shared" ca="1" si="45"/>
        <v>-1.6802611096250804E-3</v>
      </c>
      <c r="N228" s="86">
        <f t="shared" ca="1" si="52"/>
        <v>0</v>
      </c>
      <c r="O228" s="87">
        <f t="shared" ca="1" si="53"/>
        <v>0</v>
      </c>
      <c r="P228" s="86">
        <f t="shared" ca="1" si="54"/>
        <v>0</v>
      </c>
      <c r="Q228" s="86">
        <f t="shared" ca="1" si="55"/>
        <v>0</v>
      </c>
      <c r="R228" s="21">
        <f t="shared" ca="1" si="46"/>
        <v>1.6802611096250804E-3</v>
      </c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</row>
    <row r="229" spans="1:35" x14ac:dyDescent="0.2">
      <c r="A229" s="84"/>
      <c r="B229" s="84"/>
      <c r="C229" s="84"/>
      <c r="D229" s="85">
        <f t="shared" si="43"/>
        <v>0</v>
      </c>
      <c r="E229" s="85">
        <f t="shared" si="43"/>
        <v>0</v>
      </c>
      <c r="F229" s="86">
        <f t="shared" si="44"/>
        <v>0</v>
      </c>
      <c r="G229" s="86">
        <f t="shared" si="44"/>
        <v>0</v>
      </c>
      <c r="H229" s="86">
        <f t="shared" si="47"/>
        <v>0</v>
      </c>
      <c r="I229" s="86">
        <f t="shared" si="48"/>
        <v>0</v>
      </c>
      <c r="J229" s="86">
        <f t="shared" si="49"/>
        <v>0</v>
      </c>
      <c r="K229" s="86">
        <f t="shared" si="50"/>
        <v>0</v>
      </c>
      <c r="L229" s="86">
        <f t="shared" si="51"/>
        <v>0</v>
      </c>
      <c r="M229" s="86">
        <f t="shared" ca="1" si="45"/>
        <v>-1.6802611096250804E-3</v>
      </c>
      <c r="N229" s="86">
        <f t="shared" ca="1" si="52"/>
        <v>0</v>
      </c>
      <c r="O229" s="87">
        <f t="shared" ca="1" si="53"/>
        <v>0</v>
      </c>
      <c r="P229" s="86">
        <f t="shared" ca="1" si="54"/>
        <v>0</v>
      </c>
      <c r="Q229" s="86">
        <f t="shared" ca="1" si="55"/>
        <v>0</v>
      </c>
      <c r="R229" s="21">
        <f t="shared" ca="1" si="46"/>
        <v>1.6802611096250804E-3</v>
      </c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</row>
    <row r="230" spans="1:35" x14ac:dyDescent="0.2">
      <c r="A230" s="84"/>
      <c r="B230" s="84"/>
      <c r="C230" s="84"/>
      <c r="D230" s="85">
        <f t="shared" si="43"/>
        <v>0</v>
      </c>
      <c r="E230" s="85">
        <f t="shared" si="43"/>
        <v>0</v>
      </c>
      <c r="F230" s="86">
        <f t="shared" si="44"/>
        <v>0</v>
      </c>
      <c r="G230" s="86">
        <f t="shared" si="44"/>
        <v>0</v>
      </c>
      <c r="H230" s="86">
        <f t="shared" si="47"/>
        <v>0</v>
      </c>
      <c r="I230" s="86">
        <f t="shared" si="48"/>
        <v>0</v>
      </c>
      <c r="J230" s="86">
        <f t="shared" si="49"/>
        <v>0</v>
      </c>
      <c r="K230" s="86">
        <f t="shared" si="50"/>
        <v>0</v>
      </c>
      <c r="L230" s="86">
        <f t="shared" si="51"/>
        <v>0</v>
      </c>
      <c r="M230" s="86">
        <f t="shared" ca="1" si="45"/>
        <v>-1.6802611096250804E-3</v>
      </c>
      <c r="N230" s="86">
        <f t="shared" ca="1" si="52"/>
        <v>0</v>
      </c>
      <c r="O230" s="87">
        <f t="shared" ca="1" si="53"/>
        <v>0</v>
      </c>
      <c r="P230" s="86">
        <f t="shared" ca="1" si="54"/>
        <v>0</v>
      </c>
      <c r="Q230" s="86">
        <f t="shared" ca="1" si="55"/>
        <v>0</v>
      </c>
      <c r="R230" s="21">
        <f t="shared" ca="1" si="46"/>
        <v>1.6802611096250804E-3</v>
      </c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</row>
    <row r="231" spans="1:35" x14ac:dyDescent="0.2">
      <c r="A231" s="84"/>
      <c r="B231" s="84"/>
      <c r="C231" s="84"/>
      <c r="D231" s="85">
        <f t="shared" si="43"/>
        <v>0</v>
      </c>
      <c r="E231" s="85">
        <f t="shared" si="43"/>
        <v>0</v>
      </c>
      <c r="F231" s="86">
        <f t="shared" si="44"/>
        <v>0</v>
      </c>
      <c r="G231" s="86">
        <f t="shared" si="44"/>
        <v>0</v>
      </c>
      <c r="H231" s="86">
        <f t="shared" si="47"/>
        <v>0</v>
      </c>
      <c r="I231" s="86">
        <f t="shared" si="48"/>
        <v>0</v>
      </c>
      <c r="J231" s="86">
        <f t="shared" si="49"/>
        <v>0</v>
      </c>
      <c r="K231" s="86">
        <f t="shared" si="50"/>
        <v>0</v>
      </c>
      <c r="L231" s="86">
        <f t="shared" si="51"/>
        <v>0</v>
      </c>
      <c r="M231" s="86">
        <f t="shared" ca="1" si="45"/>
        <v>-1.6802611096250804E-3</v>
      </c>
      <c r="N231" s="86">
        <f t="shared" ca="1" si="52"/>
        <v>0</v>
      </c>
      <c r="O231" s="87">
        <f t="shared" ca="1" si="53"/>
        <v>0</v>
      </c>
      <c r="P231" s="86">
        <f t="shared" ca="1" si="54"/>
        <v>0</v>
      </c>
      <c r="Q231" s="86">
        <f t="shared" ca="1" si="55"/>
        <v>0</v>
      </c>
      <c r="R231" s="21">
        <f t="shared" ca="1" si="46"/>
        <v>1.6802611096250804E-3</v>
      </c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</row>
    <row r="232" spans="1:35" x14ac:dyDescent="0.2">
      <c r="A232" s="84"/>
      <c r="B232" s="84"/>
      <c r="C232" s="84"/>
      <c r="D232" s="85">
        <f t="shared" si="43"/>
        <v>0</v>
      </c>
      <c r="E232" s="85">
        <f t="shared" si="43"/>
        <v>0</v>
      </c>
      <c r="F232" s="86">
        <f t="shared" si="44"/>
        <v>0</v>
      </c>
      <c r="G232" s="86">
        <f t="shared" si="44"/>
        <v>0</v>
      </c>
      <c r="H232" s="86">
        <f t="shared" si="47"/>
        <v>0</v>
      </c>
      <c r="I232" s="86">
        <f t="shared" si="48"/>
        <v>0</v>
      </c>
      <c r="J232" s="86">
        <f t="shared" si="49"/>
        <v>0</v>
      </c>
      <c r="K232" s="86">
        <f t="shared" si="50"/>
        <v>0</v>
      </c>
      <c r="L232" s="86">
        <f t="shared" si="51"/>
        <v>0</v>
      </c>
      <c r="M232" s="86">
        <f t="shared" ca="1" si="45"/>
        <v>-1.6802611096250804E-3</v>
      </c>
      <c r="N232" s="86">
        <f t="shared" ca="1" si="52"/>
        <v>0</v>
      </c>
      <c r="O232" s="87">
        <f t="shared" ca="1" si="53"/>
        <v>0</v>
      </c>
      <c r="P232" s="86">
        <f t="shared" ca="1" si="54"/>
        <v>0</v>
      </c>
      <c r="Q232" s="86">
        <f t="shared" ca="1" si="55"/>
        <v>0</v>
      </c>
      <c r="R232" s="21">
        <f t="shared" ca="1" si="46"/>
        <v>1.6802611096250804E-3</v>
      </c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</row>
    <row r="233" spans="1:35" x14ac:dyDescent="0.2">
      <c r="A233" s="84"/>
      <c r="B233" s="84"/>
      <c r="C233" s="84"/>
      <c r="D233" s="85">
        <f t="shared" si="43"/>
        <v>0</v>
      </c>
      <c r="E233" s="85">
        <f t="shared" si="43"/>
        <v>0</v>
      </c>
      <c r="F233" s="86">
        <f t="shared" si="44"/>
        <v>0</v>
      </c>
      <c r="G233" s="86">
        <f t="shared" si="44"/>
        <v>0</v>
      </c>
      <c r="H233" s="86">
        <f t="shared" si="47"/>
        <v>0</v>
      </c>
      <c r="I233" s="86">
        <f t="shared" si="48"/>
        <v>0</v>
      </c>
      <c r="J233" s="86">
        <f t="shared" si="49"/>
        <v>0</v>
      </c>
      <c r="K233" s="86">
        <f t="shared" si="50"/>
        <v>0</v>
      </c>
      <c r="L233" s="86">
        <f t="shared" si="51"/>
        <v>0</v>
      </c>
      <c r="M233" s="86">
        <f t="shared" ca="1" si="45"/>
        <v>-1.6802611096250804E-3</v>
      </c>
      <c r="N233" s="86">
        <f t="shared" ca="1" si="52"/>
        <v>0</v>
      </c>
      <c r="O233" s="87">
        <f t="shared" ca="1" si="53"/>
        <v>0</v>
      </c>
      <c r="P233" s="86">
        <f t="shared" ca="1" si="54"/>
        <v>0</v>
      </c>
      <c r="Q233" s="86">
        <f t="shared" ca="1" si="55"/>
        <v>0</v>
      </c>
      <c r="R233" s="21">
        <f t="shared" ca="1" si="46"/>
        <v>1.6802611096250804E-3</v>
      </c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</row>
    <row r="234" spans="1:35" x14ac:dyDescent="0.2">
      <c r="A234" s="84"/>
      <c r="B234" s="84"/>
      <c r="C234" s="84"/>
      <c r="D234" s="85">
        <f t="shared" si="43"/>
        <v>0</v>
      </c>
      <c r="E234" s="85">
        <f t="shared" si="43"/>
        <v>0</v>
      </c>
      <c r="F234" s="86">
        <f t="shared" si="44"/>
        <v>0</v>
      </c>
      <c r="G234" s="86">
        <f t="shared" si="44"/>
        <v>0</v>
      </c>
      <c r="H234" s="86">
        <f t="shared" si="47"/>
        <v>0</v>
      </c>
      <c r="I234" s="86">
        <f t="shared" si="48"/>
        <v>0</v>
      </c>
      <c r="J234" s="86">
        <f t="shared" si="49"/>
        <v>0</v>
      </c>
      <c r="K234" s="86">
        <f t="shared" si="50"/>
        <v>0</v>
      </c>
      <c r="L234" s="86">
        <f t="shared" si="51"/>
        <v>0</v>
      </c>
      <c r="M234" s="86">
        <f t="shared" ca="1" si="45"/>
        <v>-1.6802611096250804E-3</v>
      </c>
      <c r="N234" s="86">
        <f t="shared" ca="1" si="52"/>
        <v>0</v>
      </c>
      <c r="O234" s="87">
        <f t="shared" ca="1" si="53"/>
        <v>0</v>
      </c>
      <c r="P234" s="86">
        <f t="shared" ca="1" si="54"/>
        <v>0</v>
      </c>
      <c r="Q234" s="86">
        <f t="shared" ca="1" si="55"/>
        <v>0</v>
      </c>
      <c r="R234" s="21">
        <f t="shared" ca="1" si="46"/>
        <v>1.6802611096250804E-3</v>
      </c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</row>
    <row r="235" spans="1:35" x14ac:dyDescent="0.2">
      <c r="A235" s="84"/>
      <c r="B235" s="84"/>
      <c r="C235" s="84"/>
      <c r="D235" s="85">
        <f t="shared" si="43"/>
        <v>0</v>
      </c>
      <c r="E235" s="85">
        <f t="shared" si="43"/>
        <v>0</v>
      </c>
      <c r="F235" s="86">
        <f t="shared" si="44"/>
        <v>0</v>
      </c>
      <c r="G235" s="86">
        <f t="shared" si="44"/>
        <v>0</v>
      </c>
      <c r="H235" s="86">
        <f t="shared" si="47"/>
        <v>0</v>
      </c>
      <c r="I235" s="86">
        <f t="shared" si="48"/>
        <v>0</v>
      </c>
      <c r="J235" s="86">
        <f t="shared" si="49"/>
        <v>0</v>
      </c>
      <c r="K235" s="86">
        <f t="shared" si="50"/>
        <v>0</v>
      </c>
      <c r="L235" s="86">
        <f t="shared" si="51"/>
        <v>0</v>
      </c>
      <c r="M235" s="86">
        <f t="shared" ca="1" si="45"/>
        <v>-1.6802611096250804E-3</v>
      </c>
      <c r="N235" s="86">
        <f t="shared" ca="1" si="52"/>
        <v>0</v>
      </c>
      <c r="O235" s="87">
        <f t="shared" ca="1" si="53"/>
        <v>0</v>
      </c>
      <c r="P235" s="86">
        <f t="shared" ca="1" si="54"/>
        <v>0</v>
      </c>
      <c r="Q235" s="86">
        <f t="shared" ca="1" si="55"/>
        <v>0</v>
      </c>
      <c r="R235" s="21">
        <f t="shared" ca="1" si="46"/>
        <v>1.6802611096250804E-3</v>
      </c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</row>
    <row r="236" spans="1:35" x14ac:dyDescent="0.2">
      <c r="A236" s="84"/>
      <c r="B236" s="84"/>
      <c r="C236" s="84"/>
      <c r="D236" s="85">
        <f t="shared" si="43"/>
        <v>0</v>
      </c>
      <c r="E236" s="85">
        <f t="shared" si="43"/>
        <v>0</v>
      </c>
      <c r="F236" s="86">
        <f t="shared" si="44"/>
        <v>0</v>
      </c>
      <c r="G236" s="86">
        <f t="shared" si="44"/>
        <v>0</v>
      </c>
      <c r="H236" s="86">
        <f t="shared" si="47"/>
        <v>0</v>
      </c>
      <c r="I236" s="86">
        <f t="shared" si="48"/>
        <v>0</v>
      </c>
      <c r="J236" s="86">
        <f t="shared" si="49"/>
        <v>0</v>
      </c>
      <c r="K236" s="86">
        <f t="shared" si="50"/>
        <v>0</v>
      </c>
      <c r="L236" s="86">
        <f t="shared" si="51"/>
        <v>0</v>
      </c>
      <c r="M236" s="86">
        <f t="shared" ca="1" si="45"/>
        <v>-1.6802611096250804E-3</v>
      </c>
      <c r="N236" s="86">
        <f t="shared" ca="1" si="52"/>
        <v>0</v>
      </c>
      <c r="O236" s="87">
        <f t="shared" ca="1" si="53"/>
        <v>0</v>
      </c>
      <c r="P236" s="86">
        <f t="shared" ca="1" si="54"/>
        <v>0</v>
      </c>
      <c r="Q236" s="86">
        <f t="shared" ca="1" si="55"/>
        <v>0</v>
      </c>
      <c r="R236" s="21">
        <f t="shared" ca="1" si="46"/>
        <v>1.6802611096250804E-3</v>
      </c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</row>
    <row r="237" spans="1:35" x14ac:dyDescent="0.2">
      <c r="A237" s="84"/>
      <c r="B237" s="84"/>
      <c r="C237" s="84"/>
      <c r="D237" s="85">
        <f t="shared" si="43"/>
        <v>0</v>
      </c>
      <c r="E237" s="85">
        <f t="shared" si="43"/>
        <v>0</v>
      </c>
      <c r="F237" s="86">
        <f t="shared" si="44"/>
        <v>0</v>
      </c>
      <c r="G237" s="86">
        <f t="shared" si="44"/>
        <v>0</v>
      </c>
      <c r="H237" s="86">
        <f t="shared" si="47"/>
        <v>0</v>
      </c>
      <c r="I237" s="86">
        <f t="shared" si="48"/>
        <v>0</v>
      </c>
      <c r="J237" s="86">
        <f t="shared" si="49"/>
        <v>0</v>
      </c>
      <c r="K237" s="86">
        <f t="shared" si="50"/>
        <v>0</v>
      </c>
      <c r="L237" s="86">
        <f t="shared" si="51"/>
        <v>0</v>
      </c>
      <c r="M237" s="86">
        <f t="shared" ca="1" si="45"/>
        <v>-1.6802611096250804E-3</v>
      </c>
      <c r="N237" s="86">
        <f t="shared" ca="1" si="52"/>
        <v>0</v>
      </c>
      <c r="O237" s="87">
        <f t="shared" ca="1" si="53"/>
        <v>0</v>
      </c>
      <c r="P237" s="86">
        <f t="shared" ca="1" si="54"/>
        <v>0</v>
      </c>
      <c r="Q237" s="86">
        <f t="shared" ca="1" si="55"/>
        <v>0</v>
      </c>
      <c r="R237" s="21">
        <f t="shared" ca="1" si="46"/>
        <v>1.6802611096250804E-3</v>
      </c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</row>
    <row r="238" spans="1:35" x14ac:dyDescent="0.2">
      <c r="A238" s="84"/>
      <c r="B238" s="84"/>
      <c r="C238" s="84"/>
      <c r="D238" s="85">
        <f t="shared" si="43"/>
        <v>0</v>
      </c>
      <c r="E238" s="85">
        <f t="shared" si="43"/>
        <v>0</v>
      </c>
      <c r="F238" s="86">
        <f t="shared" si="44"/>
        <v>0</v>
      </c>
      <c r="G238" s="86">
        <f t="shared" si="44"/>
        <v>0</v>
      </c>
      <c r="H238" s="86">
        <f t="shared" si="47"/>
        <v>0</v>
      </c>
      <c r="I238" s="86">
        <f t="shared" si="48"/>
        <v>0</v>
      </c>
      <c r="J238" s="86">
        <f t="shared" si="49"/>
        <v>0</v>
      </c>
      <c r="K238" s="86">
        <f t="shared" si="50"/>
        <v>0</v>
      </c>
      <c r="L238" s="86">
        <f t="shared" si="51"/>
        <v>0</v>
      </c>
      <c r="M238" s="86">
        <f t="shared" ca="1" si="45"/>
        <v>-1.6802611096250804E-3</v>
      </c>
      <c r="N238" s="86">
        <f t="shared" ca="1" si="52"/>
        <v>0</v>
      </c>
      <c r="O238" s="87">
        <f t="shared" ca="1" si="53"/>
        <v>0</v>
      </c>
      <c r="P238" s="86">
        <f t="shared" ca="1" si="54"/>
        <v>0</v>
      </c>
      <c r="Q238" s="86">
        <f t="shared" ca="1" si="55"/>
        <v>0</v>
      </c>
      <c r="R238" s="21">
        <f t="shared" ca="1" si="46"/>
        <v>1.6802611096250804E-3</v>
      </c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</row>
    <row r="239" spans="1:35" x14ac:dyDescent="0.2">
      <c r="A239" s="84"/>
      <c r="B239" s="84"/>
      <c r="C239" s="84"/>
      <c r="D239" s="85">
        <f t="shared" si="43"/>
        <v>0</v>
      </c>
      <c r="E239" s="85">
        <f t="shared" si="43"/>
        <v>0</v>
      </c>
      <c r="F239" s="86">
        <f t="shared" si="44"/>
        <v>0</v>
      </c>
      <c r="G239" s="86">
        <f t="shared" si="44"/>
        <v>0</v>
      </c>
      <c r="H239" s="86">
        <f t="shared" si="47"/>
        <v>0</v>
      </c>
      <c r="I239" s="86">
        <f t="shared" si="48"/>
        <v>0</v>
      </c>
      <c r="J239" s="86">
        <f t="shared" si="49"/>
        <v>0</v>
      </c>
      <c r="K239" s="86">
        <f t="shared" si="50"/>
        <v>0</v>
      </c>
      <c r="L239" s="86">
        <f t="shared" si="51"/>
        <v>0</v>
      </c>
      <c r="M239" s="86">
        <f t="shared" ca="1" si="45"/>
        <v>-1.6802611096250804E-3</v>
      </c>
      <c r="N239" s="86">
        <f t="shared" ca="1" si="52"/>
        <v>0</v>
      </c>
      <c r="O239" s="87">
        <f t="shared" ca="1" si="53"/>
        <v>0</v>
      </c>
      <c r="P239" s="86">
        <f t="shared" ca="1" si="54"/>
        <v>0</v>
      </c>
      <c r="Q239" s="86">
        <f t="shared" ca="1" si="55"/>
        <v>0</v>
      </c>
      <c r="R239" s="21">
        <f t="shared" ca="1" si="46"/>
        <v>1.6802611096250804E-3</v>
      </c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</row>
    <row r="240" spans="1:35" x14ac:dyDescent="0.2">
      <c r="A240" s="84"/>
      <c r="B240" s="84"/>
      <c r="C240" s="84"/>
      <c r="D240" s="85">
        <f t="shared" si="43"/>
        <v>0</v>
      </c>
      <c r="E240" s="85">
        <f t="shared" si="43"/>
        <v>0</v>
      </c>
      <c r="F240" s="86">
        <f t="shared" si="44"/>
        <v>0</v>
      </c>
      <c r="G240" s="86">
        <f t="shared" si="44"/>
        <v>0</v>
      </c>
      <c r="H240" s="86">
        <f t="shared" si="47"/>
        <v>0</v>
      </c>
      <c r="I240" s="86">
        <f t="shared" si="48"/>
        <v>0</v>
      </c>
      <c r="J240" s="86">
        <f t="shared" si="49"/>
        <v>0</v>
      </c>
      <c r="K240" s="86">
        <f t="shared" si="50"/>
        <v>0</v>
      </c>
      <c r="L240" s="86">
        <f t="shared" si="51"/>
        <v>0</v>
      </c>
      <c r="M240" s="86">
        <f t="shared" ca="1" si="45"/>
        <v>-1.6802611096250804E-3</v>
      </c>
      <c r="N240" s="86">
        <f t="shared" ca="1" si="52"/>
        <v>0</v>
      </c>
      <c r="O240" s="87">
        <f t="shared" ca="1" si="53"/>
        <v>0</v>
      </c>
      <c r="P240" s="86">
        <f t="shared" ca="1" si="54"/>
        <v>0</v>
      </c>
      <c r="Q240" s="86">
        <f t="shared" ca="1" si="55"/>
        <v>0</v>
      </c>
      <c r="R240" s="21">
        <f t="shared" ca="1" si="46"/>
        <v>1.6802611096250804E-3</v>
      </c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</row>
    <row r="241" spans="1:35" x14ac:dyDescent="0.2">
      <c r="A241" s="84"/>
      <c r="B241" s="84"/>
      <c r="C241" s="84"/>
      <c r="D241" s="85">
        <f t="shared" si="43"/>
        <v>0</v>
      </c>
      <c r="E241" s="85">
        <f t="shared" si="43"/>
        <v>0</v>
      </c>
      <c r="F241" s="86">
        <f t="shared" si="44"/>
        <v>0</v>
      </c>
      <c r="G241" s="86">
        <f t="shared" si="44"/>
        <v>0</v>
      </c>
      <c r="H241" s="86">
        <f t="shared" si="47"/>
        <v>0</v>
      </c>
      <c r="I241" s="86">
        <f t="shared" si="48"/>
        <v>0</v>
      </c>
      <c r="J241" s="86">
        <f t="shared" si="49"/>
        <v>0</v>
      </c>
      <c r="K241" s="86">
        <f t="shared" si="50"/>
        <v>0</v>
      </c>
      <c r="L241" s="86">
        <f t="shared" si="51"/>
        <v>0</v>
      </c>
      <c r="M241" s="86">
        <f t="shared" ca="1" si="45"/>
        <v>-1.6802611096250804E-3</v>
      </c>
      <c r="N241" s="86">
        <f t="shared" ca="1" si="52"/>
        <v>0</v>
      </c>
      <c r="O241" s="87">
        <f t="shared" ca="1" si="53"/>
        <v>0</v>
      </c>
      <c r="P241" s="86">
        <f t="shared" ca="1" si="54"/>
        <v>0</v>
      </c>
      <c r="Q241" s="86">
        <f t="shared" ca="1" si="55"/>
        <v>0</v>
      </c>
      <c r="R241" s="21">
        <f t="shared" ca="1" si="46"/>
        <v>1.6802611096250804E-3</v>
      </c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</row>
    <row r="242" spans="1:35" x14ac:dyDescent="0.2">
      <c r="A242" s="84"/>
      <c r="B242" s="84"/>
      <c r="C242" s="84"/>
      <c r="D242" s="85">
        <f t="shared" si="43"/>
        <v>0</v>
      </c>
      <c r="E242" s="85">
        <f t="shared" si="43"/>
        <v>0</v>
      </c>
      <c r="F242" s="86">
        <f t="shared" si="44"/>
        <v>0</v>
      </c>
      <c r="G242" s="86">
        <f t="shared" si="44"/>
        <v>0</v>
      </c>
      <c r="H242" s="86">
        <f t="shared" si="47"/>
        <v>0</v>
      </c>
      <c r="I242" s="86">
        <f t="shared" si="48"/>
        <v>0</v>
      </c>
      <c r="J242" s="86">
        <f t="shared" si="49"/>
        <v>0</v>
      </c>
      <c r="K242" s="86">
        <f t="shared" si="50"/>
        <v>0</v>
      </c>
      <c r="L242" s="86">
        <f t="shared" si="51"/>
        <v>0</v>
      </c>
      <c r="M242" s="86">
        <f t="shared" ca="1" si="45"/>
        <v>-1.6802611096250804E-3</v>
      </c>
      <c r="N242" s="86">
        <f t="shared" ca="1" si="52"/>
        <v>0</v>
      </c>
      <c r="O242" s="87">
        <f t="shared" ca="1" si="53"/>
        <v>0</v>
      </c>
      <c r="P242" s="86">
        <f t="shared" ca="1" si="54"/>
        <v>0</v>
      </c>
      <c r="Q242" s="86">
        <f t="shared" ca="1" si="55"/>
        <v>0</v>
      </c>
      <c r="R242" s="21">
        <f t="shared" ca="1" si="46"/>
        <v>1.6802611096250804E-3</v>
      </c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</row>
    <row r="243" spans="1:35" x14ac:dyDescent="0.2">
      <c r="A243" s="84"/>
      <c r="B243" s="84"/>
      <c r="C243" s="84"/>
      <c r="D243" s="85">
        <f t="shared" si="43"/>
        <v>0</v>
      </c>
      <c r="E243" s="85">
        <f t="shared" si="43"/>
        <v>0</v>
      </c>
      <c r="F243" s="86">
        <f t="shared" si="44"/>
        <v>0</v>
      </c>
      <c r="G243" s="86">
        <f t="shared" si="44"/>
        <v>0</v>
      </c>
      <c r="H243" s="86">
        <f t="shared" si="47"/>
        <v>0</v>
      </c>
      <c r="I243" s="86">
        <f t="shared" si="48"/>
        <v>0</v>
      </c>
      <c r="J243" s="86">
        <f t="shared" si="49"/>
        <v>0</v>
      </c>
      <c r="K243" s="86">
        <f t="shared" si="50"/>
        <v>0</v>
      </c>
      <c r="L243" s="86">
        <f t="shared" si="51"/>
        <v>0</v>
      </c>
      <c r="M243" s="86">
        <f t="shared" ca="1" si="45"/>
        <v>-1.6802611096250804E-3</v>
      </c>
      <c r="N243" s="86">
        <f t="shared" ca="1" si="52"/>
        <v>0</v>
      </c>
      <c r="O243" s="87">
        <f t="shared" ca="1" si="53"/>
        <v>0</v>
      </c>
      <c r="P243" s="86">
        <f t="shared" ca="1" si="54"/>
        <v>0</v>
      </c>
      <c r="Q243" s="86">
        <f t="shared" ca="1" si="55"/>
        <v>0</v>
      </c>
      <c r="R243" s="21">
        <f t="shared" ca="1" si="46"/>
        <v>1.6802611096250804E-3</v>
      </c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</row>
    <row r="244" spans="1:35" x14ac:dyDescent="0.2">
      <c r="A244" s="84"/>
      <c r="B244" s="84"/>
      <c r="C244" s="84"/>
      <c r="D244" s="85">
        <f t="shared" si="43"/>
        <v>0</v>
      </c>
      <c r="E244" s="85">
        <f t="shared" si="43"/>
        <v>0</v>
      </c>
      <c r="F244" s="86">
        <f t="shared" si="44"/>
        <v>0</v>
      </c>
      <c r="G244" s="86">
        <f t="shared" si="44"/>
        <v>0</v>
      </c>
      <c r="H244" s="86">
        <f t="shared" si="47"/>
        <v>0</v>
      </c>
      <c r="I244" s="86">
        <f t="shared" si="48"/>
        <v>0</v>
      </c>
      <c r="J244" s="86">
        <f t="shared" si="49"/>
        <v>0</v>
      </c>
      <c r="K244" s="86">
        <f t="shared" si="50"/>
        <v>0</v>
      </c>
      <c r="L244" s="86">
        <f t="shared" si="51"/>
        <v>0</v>
      </c>
      <c r="M244" s="86">
        <f t="shared" ca="1" si="45"/>
        <v>-1.6802611096250804E-3</v>
      </c>
      <c r="N244" s="86">
        <f t="shared" ca="1" si="52"/>
        <v>0</v>
      </c>
      <c r="O244" s="87">
        <f t="shared" ca="1" si="53"/>
        <v>0</v>
      </c>
      <c r="P244" s="86">
        <f t="shared" ca="1" si="54"/>
        <v>0</v>
      </c>
      <c r="Q244" s="86">
        <f t="shared" ca="1" si="55"/>
        <v>0</v>
      </c>
      <c r="R244" s="21">
        <f t="shared" ca="1" si="46"/>
        <v>1.6802611096250804E-3</v>
      </c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</row>
    <row r="245" spans="1:35" x14ac:dyDescent="0.2">
      <c r="A245" s="84"/>
      <c r="B245" s="84"/>
      <c r="C245" s="84"/>
      <c r="D245" s="85">
        <f t="shared" si="43"/>
        <v>0</v>
      </c>
      <c r="E245" s="85">
        <f t="shared" si="43"/>
        <v>0</v>
      </c>
      <c r="F245" s="86">
        <f t="shared" si="44"/>
        <v>0</v>
      </c>
      <c r="G245" s="86">
        <f t="shared" si="44"/>
        <v>0</v>
      </c>
      <c r="H245" s="86">
        <f t="shared" si="47"/>
        <v>0</v>
      </c>
      <c r="I245" s="86">
        <f t="shared" si="48"/>
        <v>0</v>
      </c>
      <c r="J245" s="86">
        <f t="shared" si="49"/>
        <v>0</v>
      </c>
      <c r="K245" s="86">
        <f t="shared" si="50"/>
        <v>0</v>
      </c>
      <c r="L245" s="86">
        <f t="shared" si="51"/>
        <v>0</v>
      </c>
      <c r="M245" s="86">
        <f t="shared" ca="1" si="45"/>
        <v>-1.6802611096250804E-3</v>
      </c>
      <c r="N245" s="86">
        <f t="shared" ca="1" si="52"/>
        <v>0</v>
      </c>
      <c r="O245" s="87">
        <f t="shared" ca="1" si="53"/>
        <v>0</v>
      </c>
      <c r="P245" s="86">
        <f t="shared" ca="1" si="54"/>
        <v>0</v>
      </c>
      <c r="Q245" s="86">
        <f t="shared" ca="1" si="55"/>
        <v>0</v>
      </c>
      <c r="R245" s="21">
        <f t="shared" ca="1" si="46"/>
        <v>1.6802611096250804E-3</v>
      </c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</row>
    <row r="246" spans="1:35" x14ac:dyDescent="0.2">
      <c r="A246" s="84"/>
      <c r="B246" s="84"/>
      <c r="C246" s="84"/>
      <c r="D246" s="85">
        <f t="shared" si="43"/>
        <v>0</v>
      </c>
      <c r="E246" s="85">
        <f t="shared" si="43"/>
        <v>0</v>
      </c>
      <c r="F246" s="86">
        <f t="shared" si="44"/>
        <v>0</v>
      </c>
      <c r="G246" s="86">
        <f t="shared" si="44"/>
        <v>0</v>
      </c>
      <c r="H246" s="86">
        <f t="shared" si="47"/>
        <v>0</v>
      </c>
      <c r="I246" s="86">
        <f t="shared" si="48"/>
        <v>0</v>
      </c>
      <c r="J246" s="86">
        <f t="shared" si="49"/>
        <v>0</v>
      </c>
      <c r="K246" s="86">
        <f t="shared" si="50"/>
        <v>0</v>
      </c>
      <c r="L246" s="86">
        <f t="shared" si="51"/>
        <v>0</v>
      </c>
      <c r="M246" s="86">
        <f t="shared" ca="1" si="45"/>
        <v>-1.6802611096250804E-3</v>
      </c>
      <c r="N246" s="86">
        <f t="shared" ca="1" si="52"/>
        <v>0</v>
      </c>
      <c r="O246" s="87">
        <f t="shared" ca="1" si="53"/>
        <v>0</v>
      </c>
      <c r="P246" s="86">
        <f t="shared" ca="1" si="54"/>
        <v>0</v>
      </c>
      <c r="Q246" s="86">
        <f t="shared" ca="1" si="55"/>
        <v>0</v>
      </c>
      <c r="R246" s="21">
        <f t="shared" ca="1" si="46"/>
        <v>1.6802611096250804E-3</v>
      </c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</row>
    <row r="247" spans="1:35" x14ac:dyDescent="0.2">
      <c r="A247" s="84"/>
      <c r="B247" s="84"/>
      <c r="C247" s="84"/>
      <c r="D247" s="85">
        <f t="shared" si="43"/>
        <v>0</v>
      </c>
      <c r="E247" s="85">
        <f t="shared" si="43"/>
        <v>0</v>
      </c>
      <c r="F247" s="86">
        <f t="shared" si="44"/>
        <v>0</v>
      </c>
      <c r="G247" s="86">
        <f t="shared" si="44"/>
        <v>0</v>
      </c>
      <c r="H247" s="86">
        <f t="shared" si="47"/>
        <v>0</v>
      </c>
      <c r="I247" s="86">
        <f t="shared" si="48"/>
        <v>0</v>
      </c>
      <c r="J247" s="86">
        <f t="shared" si="49"/>
        <v>0</v>
      </c>
      <c r="K247" s="86">
        <f t="shared" si="50"/>
        <v>0</v>
      </c>
      <c r="L247" s="86">
        <f t="shared" si="51"/>
        <v>0</v>
      </c>
      <c r="M247" s="86">
        <f t="shared" ca="1" si="45"/>
        <v>-1.6802611096250804E-3</v>
      </c>
      <c r="N247" s="86">
        <f t="shared" ca="1" si="52"/>
        <v>0</v>
      </c>
      <c r="O247" s="87">
        <f t="shared" ca="1" si="53"/>
        <v>0</v>
      </c>
      <c r="P247" s="86">
        <f t="shared" ca="1" si="54"/>
        <v>0</v>
      </c>
      <c r="Q247" s="86">
        <f t="shared" ca="1" si="55"/>
        <v>0</v>
      </c>
      <c r="R247" s="21">
        <f t="shared" ca="1" si="46"/>
        <v>1.6802611096250804E-3</v>
      </c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</row>
    <row r="248" spans="1:35" x14ac:dyDescent="0.2">
      <c r="A248" s="84"/>
      <c r="B248" s="84"/>
      <c r="C248" s="84"/>
      <c r="D248" s="85">
        <f t="shared" si="43"/>
        <v>0</v>
      </c>
      <c r="E248" s="85">
        <f t="shared" si="43"/>
        <v>0</v>
      </c>
      <c r="F248" s="86">
        <f t="shared" si="44"/>
        <v>0</v>
      </c>
      <c r="G248" s="86">
        <f t="shared" si="44"/>
        <v>0</v>
      </c>
      <c r="H248" s="86">
        <f t="shared" si="47"/>
        <v>0</v>
      </c>
      <c r="I248" s="86">
        <f t="shared" si="48"/>
        <v>0</v>
      </c>
      <c r="J248" s="86">
        <f t="shared" si="49"/>
        <v>0</v>
      </c>
      <c r="K248" s="86">
        <f t="shared" si="50"/>
        <v>0</v>
      </c>
      <c r="L248" s="86">
        <f t="shared" si="51"/>
        <v>0</v>
      </c>
      <c r="M248" s="86">
        <f t="shared" ca="1" si="45"/>
        <v>-1.6802611096250804E-3</v>
      </c>
      <c r="N248" s="86">
        <f t="shared" ca="1" si="52"/>
        <v>0</v>
      </c>
      <c r="O248" s="87">
        <f t="shared" ca="1" si="53"/>
        <v>0</v>
      </c>
      <c r="P248" s="86">
        <f t="shared" ca="1" si="54"/>
        <v>0</v>
      </c>
      <c r="Q248" s="86">
        <f t="shared" ca="1" si="55"/>
        <v>0</v>
      </c>
      <c r="R248" s="21">
        <f t="shared" ca="1" si="46"/>
        <v>1.6802611096250804E-3</v>
      </c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</row>
    <row r="249" spans="1:35" x14ac:dyDescent="0.2">
      <c r="A249" s="84"/>
      <c r="B249" s="84"/>
      <c r="C249" s="84"/>
      <c r="D249" s="85">
        <f t="shared" si="43"/>
        <v>0</v>
      </c>
      <c r="E249" s="85">
        <f t="shared" si="43"/>
        <v>0</v>
      </c>
      <c r="F249" s="86">
        <f t="shared" si="44"/>
        <v>0</v>
      </c>
      <c r="G249" s="86">
        <f t="shared" si="44"/>
        <v>0</v>
      </c>
      <c r="H249" s="86">
        <f t="shared" si="47"/>
        <v>0</v>
      </c>
      <c r="I249" s="86">
        <f t="shared" si="48"/>
        <v>0</v>
      </c>
      <c r="J249" s="86">
        <f t="shared" si="49"/>
        <v>0</v>
      </c>
      <c r="K249" s="86">
        <f t="shared" si="50"/>
        <v>0</v>
      </c>
      <c r="L249" s="86">
        <f t="shared" si="51"/>
        <v>0</v>
      </c>
      <c r="M249" s="86">
        <f t="shared" ca="1" si="45"/>
        <v>-1.6802611096250804E-3</v>
      </c>
      <c r="N249" s="86">
        <f t="shared" ca="1" si="52"/>
        <v>0</v>
      </c>
      <c r="O249" s="87">
        <f t="shared" ca="1" si="53"/>
        <v>0</v>
      </c>
      <c r="P249" s="86">
        <f t="shared" ca="1" si="54"/>
        <v>0</v>
      </c>
      <c r="Q249" s="86">
        <f t="shared" ca="1" si="55"/>
        <v>0</v>
      </c>
      <c r="R249" s="21">
        <f t="shared" ca="1" si="46"/>
        <v>1.6802611096250804E-3</v>
      </c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</row>
    <row r="250" spans="1:35" x14ac:dyDescent="0.2">
      <c r="A250" s="84"/>
      <c r="B250" s="84"/>
      <c r="C250" s="84"/>
      <c r="D250" s="85">
        <f t="shared" si="43"/>
        <v>0</v>
      </c>
      <c r="E250" s="85">
        <f t="shared" si="43"/>
        <v>0</v>
      </c>
      <c r="F250" s="86">
        <f t="shared" si="44"/>
        <v>0</v>
      </c>
      <c r="G250" s="86">
        <f t="shared" si="44"/>
        <v>0</v>
      </c>
      <c r="H250" s="86">
        <f t="shared" si="47"/>
        <v>0</v>
      </c>
      <c r="I250" s="86">
        <f t="shared" si="48"/>
        <v>0</v>
      </c>
      <c r="J250" s="86">
        <f t="shared" si="49"/>
        <v>0</v>
      </c>
      <c r="K250" s="86">
        <f t="shared" si="50"/>
        <v>0</v>
      </c>
      <c r="L250" s="86">
        <f t="shared" si="51"/>
        <v>0</v>
      </c>
      <c r="M250" s="86">
        <f t="shared" ca="1" si="45"/>
        <v>-1.6802611096250804E-3</v>
      </c>
      <c r="N250" s="86">
        <f t="shared" ca="1" si="52"/>
        <v>0</v>
      </c>
      <c r="O250" s="87">
        <f t="shared" ca="1" si="53"/>
        <v>0</v>
      </c>
      <c r="P250" s="86">
        <f t="shared" ca="1" si="54"/>
        <v>0</v>
      </c>
      <c r="Q250" s="86">
        <f t="shared" ca="1" si="55"/>
        <v>0</v>
      </c>
      <c r="R250" s="21">
        <f t="shared" ca="1" si="46"/>
        <v>1.6802611096250804E-3</v>
      </c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</row>
    <row r="251" spans="1:35" x14ac:dyDescent="0.2">
      <c r="A251" s="84"/>
      <c r="B251" s="84"/>
      <c r="C251" s="84"/>
      <c r="D251" s="85">
        <f t="shared" si="43"/>
        <v>0</v>
      </c>
      <c r="E251" s="85">
        <f t="shared" si="43"/>
        <v>0</v>
      </c>
      <c r="F251" s="86">
        <f t="shared" si="44"/>
        <v>0</v>
      </c>
      <c r="G251" s="86">
        <f t="shared" si="44"/>
        <v>0</v>
      </c>
      <c r="H251" s="86">
        <f t="shared" si="47"/>
        <v>0</v>
      </c>
      <c r="I251" s="86">
        <f t="shared" si="48"/>
        <v>0</v>
      </c>
      <c r="J251" s="86">
        <f t="shared" si="49"/>
        <v>0</v>
      </c>
      <c r="K251" s="86">
        <f t="shared" si="50"/>
        <v>0</v>
      </c>
      <c r="L251" s="86">
        <f t="shared" si="51"/>
        <v>0</v>
      </c>
      <c r="M251" s="86">
        <f t="shared" ca="1" si="45"/>
        <v>-1.6802611096250804E-3</v>
      </c>
      <c r="N251" s="86">
        <f t="shared" ca="1" si="52"/>
        <v>0</v>
      </c>
      <c r="O251" s="87">
        <f t="shared" ca="1" si="53"/>
        <v>0</v>
      </c>
      <c r="P251" s="86">
        <f t="shared" ca="1" si="54"/>
        <v>0</v>
      </c>
      <c r="Q251" s="86">
        <f t="shared" ca="1" si="55"/>
        <v>0</v>
      </c>
      <c r="R251" s="21">
        <f t="shared" ca="1" si="46"/>
        <v>1.6802611096250804E-3</v>
      </c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</row>
    <row r="252" spans="1:35" x14ac:dyDescent="0.2">
      <c r="A252" s="84"/>
      <c r="B252" s="84"/>
      <c r="C252" s="84"/>
      <c r="D252" s="85">
        <f t="shared" si="43"/>
        <v>0</v>
      </c>
      <c r="E252" s="85">
        <f t="shared" si="43"/>
        <v>0</v>
      </c>
      <c r="F252" s="86">
        <f t="shared" si="44"/>
        <v>0</v>
      </c>
      <c r="G252" s="86">
        <f t="shared" si="44"/>
        <v>0</v>
      </c>
      <c r="H252" s="86">
        <f t="shared" si="47"/>
        <v>0</v>
      </c>
      <c r="I252" s="86">
        <f t="shared" si="48"/>
        <v>0</v>
      </c>
      <c r="J252" s="86">
        <f t="shared" si="49"/>
        <v>0</v>
      </c>
      <c r="K252" s="86">
        <f t="shared" si="50"/>
        <v>0</v>
      </c>
      <c r="L252" s="86">
        <f t="shared" si="51"/>
        <v>0</v>
      </c>
      <c r="M252" s="86">
        <f t="shared" ca="1" si="45"/>
        <v>-1.6802611096250804E-3</v>
      </c>
      <c r="N252" s="86">
        <f t="shared" ca="1" si="52"/>
        <v>0</v>
      </c>
      <c r="O252" s="87">
        <f t="shared" ca="1" si="53"/>
        <v>0</v>
      </c>
      <c r="P252" s="86">
        <f t="shared" ca="1" si="54"/>
        <v>0</v>
      </c>
      <c r="Q252" s="86">
        <f t="shared" ca="1" si="55"/>
        <v>0</v>
      </c>
      <c r="R252" s="21">
        <f t="shared" ca="1" si="46"/>
        <v>1.6802611096250804E-3</v>
      </c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</row>
    <row r="253" spans="1:35" x14ac:dyDescent="0.2">
      <c r="A253" s="84"/>
      <c r="B253" s="84"/>
      <c r="C253" s="84"/>
      <c r="D253" s="85">
        <f t="shared" si="43"/>
        <v>0</v>
      </c>
      <c r="E253" s="85">
        <f t="shared" si="43"/>
        <v>0</v>
      </c>
      <c r="F253" s="86">
        <f t="shared" si="44"/>
        <v>0</v>
      </c>
      <c r="G253" s="86">
        <f t="shared" si="44"/>
        <v>0</v>
      </c>
      <c r="H253" s="86">
        <f t="shared" si="47"/>
        <v>0</v>
      </c>
      <c r="I253" s="86">
        <f t="shared" si="48"/>
        <v>0</v>
      </c>
      <c r="J253" s="86">
        <f t="shared" si="49"/>
        <v>0</v>
      </c>
      <c r="K253" s="86">
        <f t="shared" si="50"/>
        <v>0</v>
      </c>
      <c r="L253" s="86">
        <f t="shared" si="51"/>
        <v>0</v>
      </c>
      <c r="M253" s="86">
        <f t="shared" ca="1" si="45"/>
        <v>-1.6802611096250804E-3</v>
      </c>
      <c r="N253" s="86">
        <f t="shared" ca="1" si="52"/>
        <v>0</v>
      </c>
      <c r="O253" s="87">
        <f t="shared" ca="1" si="53"/>
        <v>0</v>
      </c>
      <c r="P253" s="86">
        <f t="shared" ca="1" si="54"/>
        <v>0</v>
      </c>
      <c r="Q253" s="86">
        <f t="shared" ca="1" si="55"/>
        <v>0</v>
      </c>
      <c r="R253" s="21">
        <f t="shared" ca="1" si="46"/>
        <v>1.6802611096250804E-3</v>
      </c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</row>
    <row r="254" spans="1:35" x14ac:dyDescent="0.2">
      <c r="A254" s="84"/>
      <c r="B254" s="84"/>
      <c r="C254" s="84"/>
      <c r="D254" s="85">
        <f t="shared" si="43"/>
        <v>0</v>
      </c>
      <c r="E254" s="85">
        <f t="shared" si="43"/>
        <v>0</v>
      </c>
      <c r="F254" s="86">
        <f t="shared" si="44"/>
        <v>0</v>
      </c>
      <c r="G254" s="86">
        <f t="shared" si="44"/>
        <v>0</v>
      </c>
      <c r="H254" s="86">
        <f t="shared" si="47"/>
        <v>0</v>
      </c>
      <c r="I254" s="86">
        <f t="shared" si="48"/>
        <v>0</v>
      </c>
      <c r="J254" s="86">
        <f t="shared" si="49"/>
        <v>0</v>
      </c>
      <c r="K254" s="86">
        <f t="shared" si="50"/>
        <v>0</v>
      </c>
      <c r="L254" s="86">
        <f t="shared" si="51"/>
        <v>0</v>
      </c>
      <c r="M254" s="86">
        <f t="shared" ca="1" si="45"/>
        <v>-1.6802611096250804E-3</v>
      </c>
      <c r="N254" s="86">
        <f t="shared" ca="1" si="52"/>
        <v>0</v>
      </c>
      <c r="O254" s="87">
        <f t="shared" ca="1" si="53"/>
        <v>0</v>
      </c>
      <c r="P254" s="86">
        <f t="shared" ca="1" si="54"/>
        <v>0</v>
      </c>
      <c r="Q254" s="86">
        <f t="shared" ca="1" si="55"/>
        <v>0</v>
      </c>
      <c r="R254" s="21">
        <f t="shared" ca="1" si="46"/>
        <v>1.6802611096250804E-3</v>
      </c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</row>
    <row r="255" spans="1:35" x14ac:dyDescent="0.2">
      <c r="A255" s="84"/>
      <c r="B255" s="84"/>
      <c r="C255" s="84"/>
      <c r="D255" s="85">
        <f t="shared" si="43"/>
        <v>0</v>
      </c>
      <c r="E255" s="85">
        <f t="shared" si="43"/>
        <v>0</v>
      </c>
      <c r="F255" s="86">
        <f t="shared" si="44"/>
        <v>0</v>
      </c>
      <c r="G255" s="86">
        <f t="shared" si="44"/>
        <v>0</v>
      </c>
      <c r="H255" s="86">
        <f t="shared" si="47"/>
        <v>0</v>
      </c>
      <c r="I255" s="86">
        <f t="shared" si="48"/>
        <v>0</v>
      </c>
      <c r="J255" s="86">
        <f t="shared" si="49"/>
        <v>0</v>
      </c>
      <c r="K255" s="86">
        <f t="shared" si="50"/>
        <v>0</v>
      </c>
      <c r="L255" s="86">
        <f t="shared" si="51"/>
        <v>0</v>
      </c>
      <c r="M255" s="86">
        <f t="shared" ca="1" si="45"/>
        <v>-1.6802611096250804E-3</v>
      </c>
      <c r="N255" s="86">
        <f t="shared" ca="1" si="52"/>
        <v>0</v>
      </c>
      <c r="O255" s="87">
        <f t="shared" ca="1" si="53"/>
        <v>0</v>
      </c>
      <c r="P255" s="86">
        <f t="shared" ca="1" si="54"/>
        <v>0</v>
      </c>
      <c r="Q255" s="86">
        <f t="shared" ca="1" si="55"/>
        <v>0</v>
      </c>
      <c r="R255" s="21">
        <f t="shared" ca="1" si="46"/>
        <v>1.6802611096250804E-3</v>
      </c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</row>
    <row r="256" spans="1:35" x14ac:dyDescent="0.2">
      <c r="A256" s="84"/>
      <c r="B256" s="84"/>
      <c r="C256" s="84"/>
      <c r="D256" s="85">
        <f t="shared" si="43"/>
        <v>0</v>
      </c>
      <c r="E256" s="85">
        <f t="shared" si="43"/>
        <v>0</v>
      </c>
      <c r="F256" s="86">
        <f t="shared" si="44"/>
        <v>0</v>
      </c>
      <c r="G256" s="86">
        <f t="shared" si="44"/>
        <v>0</v>
      </c>
      <c r="H256" s="86">
        <f t="shared" si="47"/>
        <v>0</v>
      </c>
      <c r="I256" s="86">
        <f t="shared" si="48"/>
        <v>0</v>
      </c>
      <c r="J256" s="86">
        <f t="shared" si="49"/>
        <v>0</v>
      </c>
      <c r="K256" s="86">
        <f t="shared" si="50"/>
        <v>0</v>
      </c>
      <c r="L256" s="86">
        <f t="shared" si="51"/>
        <v>0</v>
      </c>
      <c r="M256" s="86">
        <f t="shared" ca="1" si="45"/>
        <v>-1.6802611096250804E-3</v>
      </c>
      <c r="N256" s="86">
        <f t="shared" ca="1" si="52"/>
        <v>0</v>
      </c>
      <c r="O256" s="87">
        <f t="shared" ca="1" si="53"/>
        <v>0</v>
      </c>
      <c r="P256" s="86">
        <f t="shared" ca="1" si="54"/>
        <v>0</v>
      </c>
      <c r="Q256" s="86">
        <f t="shared" ca="1" si="55"/>
        <v>0</v>
      </c>
      <c r="R256" s="21">
        <f t="shared" ca="1" si="46"/>
        <v>1.6802611096250804E-3</v>
      </c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</row>
    <row r="257" spans="1:35" x14ac:dyDescent="0.2">
      <c r="A257" s="84"/>
      <c r="B257" s="84"/>
      <c r="C257" s="84"/>
      <c r="D257" s="85">
        <f t="shared" si="43"/>
        <v>0</v>
      </c>
      <c r="E257" s="85">
        <f t="shared" si="43"/>
        <v>0</v>
      </c>
      <c r="F257" s="86">
        <f t="shared" si="44"/>
        <v>0</v>
      </c>
      <c r="G257" s="86">
        <f t="shared" si="44"/>
        <v>0</v>
      </c>
      <c r="H257" s="86">
        <f t="shared" si="47"/>
        <v>0</v>
      </c>
      <c r="I257" s="86">
        <f t="shared" si="48"/>
        <v>0</v>
      </c>
      <c r="J257" s="86">
        <f t="shared" si="49"/>
        <v>0</v>
      </c>
      <c r="K257" s="86">
        <f t="shared" si="50"/>
        <v>0</v>
      </c>
      <c r="L257" s="86">
        <f t="shared" si="51"/>
        <v>0</v>
      </c>
      <c r="M257" s="86">
        <f t="shared" ca="1" si="45"/>
        <v>-1.6802611096250804E-3</v>
      </c>
      <c r="N257" s="86">
        <f t="shared" ca="1" si="52"/>
        <v>0</v>
      </c>
      <c r="O257" s="87">
        <f t="shared" ca="1" si="53"/>
        <v>0</v>
      </c>
      <c r="P257" s="86">
        <f t="shared" ca="1" si="54"/>
        <v>0</v>
      </c>
      <c r="Q257" s="86">
        <f t="shared" ca="1" si="55"/>
        <v>0</v>
      </c>
      <c r="R257" s="21">
        <f t="shared" ca="1" si="46"/>
        <v>1.6802611096250804E-3</v>
      </c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</row>
    <row r="258" spans="1:35" x14ac:dyDescent="0.2">
      <c r="A258" s="84"/>
      <c r="B258" s="84"/>
      <c r="C258" s="84"/>
      <c r="D258" s="85">
        <f t="shared" si="43"/>
        <v>0</v>
      </c>
      <c r="E258" s="85">
        <f t="shared" si="43"/>
        <v>0</v>
      </c>
      <c r="F258" s="86">
        <f t="shared" si="44"/>
        <v>0</v>
      </c>
      <c r="G258" s="86">
        <f t="shared" si="44"/>
        <v>0</v>
      </c>
      <c r="H258" s="86">
        <f t="shared" si="47"/>
        <v>0</v>
      </c>
      <c r="I258" s="86">
        <f t="shared" si="48"/>
        <v>0</v>
      </c>
      <c r="J258" s="86">
        <f t="shared" si="49"/>
        <v>0</v>
      </c>
      <c r="K258" s="86">
        <f t="shared" si="50"/>
        <v>0</v>
      </c>
      <c r="L258" s="86">
        <f t="shared" si="51"/>
        <v>0</v>
      </c>
      <c r="M258" s="86">
        <f t="shared" ca="1" si="45"/>
        <v>-1.6802611096250804E-3</v>
      </c>
      <c r="N258" s="86">
        <f t="shared" ca="1" si="52"/>
        <v>0</v>
      </c>
      <c r="O258" s="87">
        <f t="shared" ca="1" si="53"/>
        <v>0</v>
      </c>
      <c r="P258" s="86">
        <f t="shared" ca="1" si="54"/>
        <v>0</v>
      </c>
      <c r="Q258" s="86">
        <f t="shared" ca="1" si="55"/>
        <v>0</v>
      </c>
      <c r="R258" s="21">
        <f t="shared" ca="1" si="46"/>
        <v>1.6802611096250804E-3</v>
      </c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</row>
    <row r="259" spans="1:35" x14ac:dyDescent="0.2">
      <c r="A259" s="84"/>
      <c r="B259" s="84"/>
      <c r="C259" s="84"/>
      <c r="D259" s="85">
        <f t="shared" si="43"/>
        <v>0</v>
      </c>
      <c r="E259" s="85">
        <f t="shared" si="43"/>
        <v>0</v>
      </c>
      <c r="F259" s="86">
        <f t="shared" si="44"/>
        <v>0</v>
      </c>
      <c r="G259" s="86">
        <f t="shared" si="44"/>
        <v>0</v>
      </c>
      <c r="H259" s="86">
        <f t="shared" si="47"/>
        <v>0</v>
      </c>
      <c r="I259" s="86">
        <f t="shared" si="48"/>
        <v>0</v>
      </c>
      <c r="J259" s="86">
        <f t="shared" si="49"/>
        <v>0</v>
      </c>
      <c r="K259" s="86">
        <f t="shared" si="50"/>
        <v>0</v>
      </c>
      <c r="L259" s="86">
        <f t="shared" si="51"/>
        <v>0</v>
      </c>
      <c r="M259" s="86">
        <f t="shared" ca="1" si="45"/>
        <v>-1.6802611096250804E-3</v>
      </c>
      <c r="N259" s="86">
        <f t="shared" ca="1" si="52"/>
        <v>0</v>
      </c>
      <c r="O259" s="87">
        <f t="shared" ca="1" si="53"/>
        <v>0</v>
      </c>
      <c r="P259" s="86">
        <f t="shared" ca="1" si="54"/>
        <v>0</v>
      </c>
      <c r="Q259" s="86">
        <f t="shared" ca="1" si="55"/>
        <v>0</v>
      </c>
      <c r="R259" s="21">
        <f t="shared" ca="1" si="46"/>
        <v>1.6802611096250804E-3</v>
      </c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</row>
    <row r="260" spans="1:35" x14ac:dyDescent="0.2">
      <c r="A260" s="84"/>
      <c r="B260" s="84"/>
      <c r="C260" s="84"/>
      <c r="D260" s="85">
        <f t="shared" si="43"/>
        <v>0</v>
      </c>
      <c r="E260" s="85">
        <f t="shared" si="43"/>
        <v>0</v>
      </c>
      <c r="F260" s="86">
        <f t="shared" si="44"/>
        <v>0</v>
      </c>
      <c r="G260" s="86">
        <f t="shared" si="44"/>
        <v>0</v>
      </c>
      <c r="H260" s="86">
        <f t="shared" si="47"/>
        <v>0</v>
      </c>
      <c r="I260" s="86">
        <f t="shared" si="48"/>
        <v>0</v>
      </c>
      <c r="J260" s="86">
        <f t="shared" si="49"/>
        <v>0</v>
      </c>
      <c r="K260" s="86">
        <f t="shared" si="50"/>
        <v>0</v>
      </c>
      <c r="L260" s="86">
        <f t="shared" si="51"/>
        <v>0</v>
      </c>
      <c r="M260" s="86">
        <f t="shared" ca="1" si="45"/>
        <v>-1.6802611096250804E-3</v>
      </c>
      <c r="N260" s="86">
        <f t="shared" ca="1" si="52"/>
        <v>0</v>
      </c>
      <c r="O260" s="87">
        <f t="shared" ca="1" si="53"/>
        <v>0</v>
      </c>
      <c r="P260" s="86">
        <f t="shared" ca="1" si="54"/>
        <v>0</v>
      </c>
      <c r="Q260" s="86">
        <f t="shared" ca="1" si="55"/>
        <v>0</v>
      </c>
      <c r="R260" s="21">
        <f t="shared" ca="1" si="46"/>
        <v>1.6802611096250804E-3</v>
      </c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</row>
    <row r="261" spans="1:35" x14ac:dyDescent="0.2">
      <c r="A261" s="84"/>
      <c r="B261" s="84"/>
      <c r="C261" s="84"/>
      <c r="D261" s="85">
        <f t="shared" si="43"/>
        <v>0</v>
      </c>
      <c r="E261" s="85">
        <f t="shared" si="43"/>
        <v>0</v>
      </c>
      <c r="F261" s="86">
        <f t="shared" si="44"/>
        <v>0</v>
      </c>
      <c r="G261" s="86">
        <f t="shared" si="44"/>
        <v>0</v>
      </c>
      <c r="H261" s="86">
        <f t="shared" si="47"/>
        <v>0</v>
      </c>
      <c r="I261" s="86">
        <f t="shared" si="48"/>
        <v>0</v>
      </c>
      <c r="J261" s="86">
        <f t="shared" si="49"/>
        <v>0</v>
      </c>
      <c r="K261" s="86">
        <f t="shared" si="50"/>
        <v>0</v>
      </c>
      <c r="L261" s="86">
        <f t="shared" si="51"/>
        <v>0</v>
      </c>
      <c r="M261" s="86">
        <f t="shared" ca="1" si="45"/>
        <v>-1.6802611096250804E-3</v>
      </c>
      <c r="N261" s="86">
        <f t="shared" ca="1" si="52"/>
        <v>0</v>
      </c>
      <c r="O261" s="87">
        <f t="shared" ca="1" si="53"/>
        <v>0</v>
      </c>
      <c r="P261" s="86">
        <f t="shared" ca="1" si="54"/>
        <v>0</v>
      </c>
      <c r="Q261" s="86">
        <f t="shared" ca="1" si="55"/>
        <v>0</v>
      </c>
      <c r="R261" s="21">
        <f t="shared" ca="1" si="46"/>
        <v>1.6802611096250804E-3</v>
      </c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</row>
    <row r="262" spans="1:35" x14ac:dyDescent="0.2">
      <c r="A262" s="84"/>
      <c r="B262" s="84"/>
      <c r="C262" s="84"/>
      <c r="D262" s="85">
        <f t="shared" si="43"/>
        <v>0</v>
      </c>
      <c r="E262" s="85">
        <f t="shared" si="43"/>
        <v>0</v>
      </c>
      <c r="F262" s="86">
        <f t="shared" si="44"/>
        <v>0</v>
      </c>
      <c r="G262" s="86">
        <f t="shared" si="44"/>
        <v>0</v>
      </c>
      <c r="H262" s="86">
        <f t="shared" si="47"/>
        <v>0</v>
      </c>
      <c r="I262" s="86">
        <f t="shared" si="48"/>
        <v>0</v>
      </c>
      <c r="J262" s="86">
        <f t="shared" si="49"/>
        <v>0</v>
      </c>
      <c r="K262" s="86">
        <f t="shared" si="50"/>
        <v>0</v>
      </c>
      <c r="L262" s="86">
        <f t="shared" si="51"/>
        <v>0</v>
      </c>
      <c r="M262" s="86">
        <f t="shared" ca="1" si="45"/>
        <v>-1.6802611096250804E-3</v>
      </c>
      <c r="N262" s="86">
        <f t="shared" ca="1" si="52"/>
        <v>0</v>
      </c>
      <c r="O262" s="87">
        <f t="shared" ca="1" si="53"/>
        <v>0</v>
      </c>
      <c r="P262" s="86">
        <f t="shared" ca="1" si="54"/>
        <v>0</v>
      </c>
      <c r="Q262" s="86">
        <f t="shared" ca="1" si="55"/>
        <v>0</v>
      </c>
      <c r="R262" s="21">
        <f t="shared" ca="1" si="46"/>
        <v>1.6802611096250804E-3</v>
      </c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</row>
    <row r="263" spans="1:35" x14ac:dyDescent="0.2">
      <c r="A263" s="84"/>
      <c r="B263" s="84"/>
      <c r="C263" s="84"/>
      <c r="D263" s="85">
        <f t="shared" si="43"/>
        <v>0</v>
      </c>
      <c r="E263" s="85">
        <f t="shared" si="43"/>
        <v>0</v>
      </c>
      <c r="F263" s="86">
        <f t="shared" si="44"/>
        <v>0</v>
      </c>
      <c r="G263" s="86">
        <f t="shared" si="44"/>
        <v>0</v>
      </c>
      <c r="H263" s="86">
        <f t="shared" si="47"/>
        <v>0</v>
      </c>
      <c r="I263" s="86">
        <f t="shared" si="48"/>
        <v>0</v>
      </c>
      <c r="J263" s="86">
        <f t="shared" si="49"/>
        <v>0</v>
      </c>
      <c r="K263" s="86">
        <f t="shared" si="50"/>
        <v>0</v>
      </c>
      <c r="L263" s="86">
        <f t="shared" si="51"/>
        <v>0</v>
      </c>
      <c r="M263" s="86">
        <f t="shared" ca="1" si="45"/>
        <v>-1.6802611096250804E-3</v>
      </c>
      <c r="N263" s="86">
        <f t="shared" ca="1" si="52"/>
        <v>0</v>
      </c>
      <c r="O263" s="87">
        <f t="shared" ca="1" si="53"/>
        <v>0</v>
      </c>
      <c r="P263" s="86">
        <f t="shared" ca="1" si="54"/>
        <v>0</v>
      </c>
      <c r="Q263" s="86">
        <f t="shared" ca="1" si="55"/>
        <v>0</v>
      </c>
      <c r="R263" s="21">
        <f t="shared" ca="1" si="46"/>
        <v>1.6802611096250804E-3</v>
      </c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</row>
    <row r="264" spans="1:35" x14ac:dyDescent="0.2">
      <c r="A264" s="84"/>
      <c r="B264" s="84"/>
      <c r="C264" s="84"/>
      <c r="D264" s="85">
        <f t="shared" si="43"/>
        <v>0</v>
      </c>
      <c r="E264" s="85">
        <f t="shared" si="43"/>
        <v>0</v>
      </c>
      <c r="F264" s="86">
        <f t="shared" si="44"/>
        <v>0</v>
      </c>
      <c r="G264" s="86">
        <f t="shared" si="44"/>
        <v>0</v>
      </c>
      <c r="H264" s="86">
        <f t="shared" si="47"/>
        <v>0</v>
      </c>
      <c r="I264" s="86">
        <f t="shared" si="48"/>
        <v>0</v>
      </c>
      <c r="J264" s="86">
        <f t="shared" si="49"/>
        <v>0</v>
      </c>
      <c r="K264" s="86">
        <f t="shared" si="50"/>
        <v>0</v>
      </c>
      <c r="L264" s="86">
        <f t="shared" si="51"/>
        <v>0</v>
      </c>
      <c r="M264" s="86">
        <f t="shared" ca="1" si="45"/>
        <v>-1.6802611096250804E-3</v>
      </c>
      <c r="N264" s="86">
        <f t="shared" ca="1" si="52"/>
        <v>0</v>
      </c>
      <c r="O264" s="87">
        <f t="shared" ca="1" si="53"/>
        <v>0</v>
      </c>
      <c r="P264" s="86">
        <f t="shared" ca="1" si="54"/>
        <v>0</v>
      </c>
      <c r="Q264" s="86">
        <f t="shared" ca="1" si="55"/>
        <v>0</v>
      </c>
      <c r="R264" s="21">
        <f t="shared" ca="1" si="46"/>
        <v>1.6802611096250804E-3</v>
      </c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</row>
    <row r="265" spans="1:35" x14ac:dyDescent="0.2">
      <c r="A265" s="84"/>
      <c r="B265" s="84"/>
      <c r="C265" s="84"/>
      <c r="D265" s="85">
        <f t="shared" si="43"/>
        <v>0</v>
      </c>
      <c r="E265" s="85">
        <f t="shared" si="43"/>
        <v>0</v>
      </c>
      <c r="F265" s="86">
        <f t="shared" si="44"/>
        <v>0</v>
      </c>
      <c r="G265" s="86">
        <f t="shared" si="44"/>
        <v>0</v>
      </c>
      <c r="H265" s="86">
        <f t="shared" si="47"/>
        <v>0</v>
      </c>
      <c r="I265" s="86">
        <f t="shared" si="48"/>
        <v>0</v>
      </c>
      <c r="J265" s="86">
        <f t="shared" si="49"/>
        <v>0</v>
      </c>
      <c r="K265" s="86">
        <f t="shared" si="50"/>
        <v>0</v>
      </c>
      <c r="L265" s="86">
        <f t="shared" si="51"/>
        <v>0</v>
      </c>
      <c r="M265" s="86">
        <f t="shared" ca="1" si="45"/>
        <v>-1.6802611096250804E-3</v>
      </c>
      <c r="N265" s="86">
        <f t="shared" ca="1" si="52"/>
        <v>0</v>
      </c>
      <c r="O265" s="87">
        <f t="shared" ca="1" si="53"/>
        <v>0</v>
      </c>
      <c r="P265" s="86">
        <f t="shared" ca="1" si="54"/>
        <v>0</v>
      </c>
      <c r="Q265" s="86">
        <f t="shared" ca="1" si="55"/>
        <v>0</v>
      </c>
      <c r="R265" s="21">
        <f t="shared" ca="1" si="46"/>
        <v>1.6802611096250804E-3</v>
      </c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</row>
    <row r="266" spans="1:35" x14ac:dyDescent="0.2">
      <c r="A266" s="84"/>
      <c r="B266" s="84"/>
      <c r="C266" s="84"/>
      <c r="D266" s="85">
        <f t="shared" si="43"/>
        <v>0</v>
      </c>
      <c r="E266" s="85">
        <f t="shared" si="43"/>
        <v>0</v>
      </c>
      <c r="F266" s="86">
        <f t="shared" si="44"/>
        <v>0</v>
      </c>
      <c r="G266" s="86">
        <f t="shared" si="44"/>
        <v>0</v>
      </c>
      <c r="H266" s="86">
        <f t="shared" si="47"/>
        <v>0</v>
      </c>
      <c r="I266" s="86">
        <f t="shared" si="48"/>
        <v>0</v>
      </c>
      <c r="J266" s="86">
        <f t="shared" si="49"/>
        <v>0</v>
      </c>
      <c r="K266" s="86">
        <f t="shared" si="50"/>
        <v>0</v>
      </c>
      <c r="L266" s="86">
        <f t="shared" si="51"/>
        <v>0</v>
      </c>
      <c r="M266" s="86">
        <f t="shared" ca="1" si="45"/>
        <v>-1.6802611096250804E-3</v>
      </c>
      <c r="N266" s="86">
        <f t="shared" ca="1" si="52"/>
        <v>0</v>
      </c>
      <c r="O266" s="87">
        <f t="shared" ca="1" si="53"/>
        <v>0</v>
      </c>
      <c r="P266" s="86">
        <f t="shared" ca="1" si="54"/>
        <v>0</v>
      </c>
      <c r="Q266" s="86">
        <f t="shared" ca="1" si="55"/>
        <v>0</v>
      </c>
      <c r="R266" s="21">
        <f t="shared" ca="1" si="46"/>
        <v>1.6802611096250804E-3</v>
      </c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</row>
    <row r="267" spans="1:35" x14ac:dyDescent="0.2">
      <c r="A267" s="84"/>
      <c r="B267" s="84"/>
      <c r="C267" s="84"/>
      <c r="D267" s="85">
        <f t="shared" si="43"/>
        <v>0</v>
      </c>
      <c r="E267" s="85">
        <f t="shared" si="43"/>
        <v>0</v>
      </c>
      <c r="F267" s="86">
        <f t="shared" si="44"/>
        <v>0</v>
      </c>
      <c r="G267" s="86">
        <f t="shared" si="44"/>
        <v>0</v>
      </c>
      <c r="H267" s="86">
        <f t="shared" si="47"/>
        <v>0</v>
      </c>
      <c r="I267" s="86">
        <f t="shared" si="48"/>
        <v>0</v>
      </c>
      <c r="J267" s="86">
        <f t="shared" si="49"/>
        <v>0</v>
      </c>
      <c r="K267" s="86">
        <f t="shared" si="50"/>
        <v>0</v>
      </c>
      <c r="L267" s="86">
        <f t="shared" si="51"/>
        <v>0</v>
      </c>
      <c r="M267" s="86">
        <f t="shared" ca="1" si="45"/>
        <v>-1.6802611096250804E-3</v>
      </c>
      <c r="N267" s="86">
        <f t="shared" ca="1" si="52"/>
        <v>0</v>
      </c>
      <c r="O267" s="87">
        <f t="shared" ca="1" si="53"/>
        <v>0</v>
      </c>
      <c r="P267" s="86">
        <f t="shared" ca="1" si="54"/>
        <v>0</v>
      </c>
      <c r="Q267" s="86">
        <f t="shared" ca="1" si="55"/>
        <v>0</v>
      </c>
      <c r="R267" s="21">
        <f t="shared" ca="1" si="46"/>
        <v>1.6802611096250804E-3</v>
      </c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</row>
    <row r="268" spans="1:35" x14ac:dyDescent="0.2">
      <c r="A268" s="84"/>
      <c r="B268" s="84"/>
      <c r="C268" s="84"/>
      <c r="D268" s="85">
        <f t="shared" si="43"/>
        <v>0</v>
      </c>
      <c r="E268" s="85">
        <f t="shared" si="43"/>
        <v>0</v>
      </c>
      <c r="F268" s="86">
        <f t="shared" si="44"/>
        <v>0</v>
      </c>
      <c r="G268" s="86">
        <f t="shared" si="44"/>
        <v>0</v>
      </c>
      <c r="H268" s="86">
        <f t="shared" si="47"/>
        <v>0</v>
      </c>
      <c r="I268" s="86">
        <f t="shared" si="48"/>
        <v>0</v>
      </c>
      <c r="J268" s="86">
        <f t="shared" si="49"/>
        <v>0</v>
      </c>
      <c r="K268" s="86">
        <f t="shared" si="50"/>
        <v>0</v>
      </c>
      <c r="L268" s="86">
        <f t="shared" si="51"/>
        <v>0</v>
      </c>
      <c r="M268" s="86">
        <f t="shared" ca="1" si="45"/>
        <v>-1.6802611096250804E-3</v>
      </c>
      <c r="N268" s="86">
        <f t="shared" ca="1" si="52"/>
        <v>0</v>
      </c>
      <c r="O268" s="87">
        <f t="shared" ca="1" si="53"/>
        <v>0</v>
      </c>
      <c r="P268" s="86">
        <f t="shared" ca="1" si="54"/>
        <v>0</v>
      </c>
      <c r="Q268" s="86">
        <f t="shared" ca="1" si="55"/>
        <v>0</v>
      </c>
      <c r="R268" s="21">
        <f t="shared" ca="1" si="46"/>
        <v>1.6802611096250804E-3</v>
      </c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</row>
    <row r="269" spans="1:35" x14ac:dyDescent="0.2">
      <c r="A269" s="84"/>
      <c r="B269" s="84"/>
      <c r="C269" s="84"/>
      <c r="D269" s="85">
        <f t="shared" si="43"/>
        <v>0</v>
      </c>
      <c r="E269" s="85">
        <f t="shared" si="43"/>
        <v>0</v>
      </c>
      <c r="F269" s="86">
        <f t="shared" si="44"/>
        <v>0</v>
      </c>
      <c r="G269" s="86">
        <f t="shared" si="44"/>
        <v>0</v>
      </c>
      <c r="H269" s="86">
        <f t="shared" si="47"/>
        <v>0</v>
      </c>
      <c r="I269" s="86">
        <f t="shared" si="48"/>
        <v>0</v>
      </c>
      <c r="J269" s="86">
        <f t="shared" si="49"/>
        <v>0</v>
      </c>
      <c r="K269" s="86">
        <f t="shared" si="50"/>
        <v>0</v>
      </c>
      <c r="L269" s="86">
        <f t="shared" si="51"/>
        <v>0</v>
      </c>
      <c r="M269" s="86">
        <f t="shared" ca="1" si="45"/>
        <v>-1.6802611096250804E-3</v>
      </c>
      <c r="N269" s="86">
        <f t="shared" ca="1" si="52"/>
        <v>0</v>
      </c>
      <c r="O269" s="87">
        <f t="shared" ca="1" si="53"/>
        <v>0</v>
      </c>
      <c r="P269" s="86">
        <f t="shared" ca="1" si="54"/>
        <v>0</v>
      </c>
      <c r="Q269" s="86">
        <f t="shared" ca="1" si="55"/>
        <v>0</v>
      </c>
      <c r="R269" s="21">
        <f t="shared" ca="1" si="46"/>
        <v>1.6802611096250804E-3</v>
      </c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</row>
    <row r="270" spans="1:35" x14ac:dyDescent="0.2">
      <c r="A270" s="84"/>
      <c r="B270" s="84"/>
      <c r="C270" s="84"/>
      <c r="D270" s="85">
        <f t="shared" si="43"/>
        <v>0</v>
      </c>
      <c r="E270" s="85">
        <f t="shared" si="43"/>
        <v>0</v>
      </c>
      <c r="F270" s="86">
        <f t="shared" si="44"/>
        <v>0</v>
      </c>
      <c r="G270" s="86">
        <f t="shared" si="44"/>
        <v>0</v>
      </c>
      <c r="H270" s="86">
        <f t="shared" si="47"/>
        <v>0</v>
      </c>
      <c r="I270" s="86">
        <f t="shared" si="48"/>
        <v>0</v>
      </c>
      <c r="J270" s="86">
        <f t="shared" si="49"/>
        <v>0</v>
      </c>
      <c r="K270" s="86">
        <f t="shared" si="50"/>
        <v>0</v>
      </c>
      <c r="L270" s="86">
        <f t="shared" si="51"/>
        <v>0</v>
      </c>
      <c r="M270" s="86">
        <f t="shared" ca="1" si="45"/>
        <v>-1.6802611096250804E-3</v>
      </c>
      <c r="N270" s="86">
        <f t="shared" ca="1" si="52"/>
        <v>0</v>
      </c>
      <c r="O270" s="87">
        <f t="shared" ca="1" si="53"/>
        <v>0</v>
      </c>
      <c r="P270" s="86">
        <f t="shared" ca="1" si="54"/>
        <v>0</v>
      </c>
      <c r="Q270" s="86">
        <f t="shared" ca="1" si="55"/>
        <v>0</v>
      </c>
      <c r="R270" s="21">
        <f t="shared" ca="1" si="46"/>
        <v>1.6802611096250804E-3</v>
      </c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</row>
    <row r="271" spans="1:35" x14ac:dyDescent="0.2">
      <c r="A271" s="84"/>
      <c r="B271" s="84"/>
      <c r="C271" s="84"/>
      <c r="D271" s="85">
        <f t="shared" si="43"/>
        <v>0</v>
      </c>
      <c r="E271" s="85">
        <f t="shared" si="43"/>
        <v>0</v>
      </c>
      <c r="F271" s="86">
        <f t="shared" si="44"/>
        <v>0</v>
      </c>
      <c r="G271" s="86">
        <f t="shared" si="44"/>
        <v>0</v>
      </c>
      <c r="H271" s="86">
        <f t="shared" si="47"/>
        <v>0</v>
      </c>
      <c r="I271" s="86">
        <f t="shared" si="48"/>
        <v>0</v>
      </c>
      <c r="J271" s="86">
        <f t="shared" si="49"/>
        <v>0</v>
      </c>
      <c r="K271" s="86">
        <f t="shared" si="50"/>
        <v>0</v>
      </c>
      <c r="L271" s="86">
        <f t="shared" si="51"/>
        <v>0</v>
      </c>
      <c r="M271" s="86">
        <f t="shared" ca="1" si="45"/>
        <v>-1.6802611096250804E-3</v>
      </c>
      <c r="N271" s="86">
        <f t="shared" ca="1" si="52"/>
        <v>0</v>
      </c>
      <c r="O271" s="87">
        <f t="shared" ca="1" si="53"/>
        <v>0</v>
      </c>
      <c r="P271" s="86">
        <f t="shared" ca="1" si="54"/>
        <v>0</v>
      </c>
      <c r="Q271" s="86">
        <f t="shared" ca="1" si="55"/>
        <v>0</v>
      </c>
      <c r="R271" s="21">
        <f t="shared" ca="1" si="46"/>
        <v>1.6802611096250804E-3</v>
      </c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</row>
    <row r="272" spans="1:35" x14ac:dyDescent="0.2">
      <c r="A272" s="84"/>
      <c r="B272" s="84"/>
      <c r="C272" s="84"/>
      <c r="D272" s="85">
        <f t="shared" si="43"/>
        <v>0</v>
      </c>
      <c r="E272" s="85">
        <f t="shared" si="43"/>
        <v>0</v>
      </c>
      <c r="F272" s="86">
        <f t="shared" si="44"/>
        <v>0</v>
      </c>
      <c r="G272" s="86">
        <f t="shared" si="44"/>
        <v>0</v>
      </c>
      <c r="H272" s="86">
        <f t="shared" si="47"/>
        <v>0</v>
      </c>
      <c r="I272" s="86">
        <f t="shared" si="48"/>
        <v>0</v>
      </c>
      <c r="J272" s="86">
        <f t="shared" si="49"/>
        <v>0</v>
      </c>
      <c r="K272" s="86">
        <f t="shared" si="50"/>
        <v>0</v>
      </c>
      <c r="L272" s="86">
        <f t="shared" si="51"/>
        <v>0</v>
      </c>
      <c r="M272" s="86">
        <f t="shared" ca="1" si="45"/>
        <v>-1.6802611096250804E-3</v>
      </c>
      <c r="N272" s="86">
        <f t="shared" ca="1" si="52"/>
        <v>0</v>
      </c>
      <c r="O272" s="87">
        <f t="shared" ca="1" si="53"/>
        <v>0</v>
      </c>
      <c r="P272" s="86">
        <f t="shared" ca="1" si="54"/>
        <v>0</v>
      </c>
      <c r="Q272" s="86">
        <f t="shared" ca="1" si="55"/>
        <v>0</v>
      </c>
      <c r="R272" s="21">
        <f t="shared" ca="1" si="46"/>
        <v>1.6802611096250804E-3</v>
      </c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</row>
    <row r="273" spans="1:35" x14ac:dyDescent="0.2">
      <c r="A273" s="84"/>
      <c r="B273" s="84"/>
      <c r="C273" s="84"/>
      <c r="D273" s="85">
        <f t="shared" ref="D273:E336" si="56">A273/A$18</f>
        <v>0</v>
      </c>
      <c r="E273" s="85">
        <f t="shared" si="56"/>
        <v>0</v>
      </c>
      <c r="F273" s="86">
        <f t="shared" ref="F273:G336" si="57">$C273*D273</f>
        <v>0</v>
      </c>
      <c r="G273" s="86">
        <f t="shared" si="57"/>
        <v>0</v>
      </c>
      <c r="H273" s="86">
        <f t="shared" si="47"/>
        <v>0</v>
      </c>
      <c r="I273" s="86">
        <f t="shared" si="48"/>
        <v>0</v>
      </c>
      <c r="J273" s="86">
        <f t="shared" si="49"/>
        <v>0</v>
      </c>
      <c r="K273" s="86">
        <f t="shared" si="50"/>
        <v>0</v>
      </c>
      <c r="L273" s="86">
        <f t="shared" si="51"/>
        <v>0</v>
      </c>
      <c r="M273" s="86">
        <f t="shared" ca="1" si="45"/>
        <v>-1.6802611096250804E-3</v>
      </c>
      <c r="N273" s="86">
        <f t="shared" ca="1" si="52"/>
        <v>0</v>
      </c>
      <c r="O273" s="87">
        <f t="shared" ca="1" si="53"/>
        <v>0</v>
      </c>
      <c r="P273" s="86">
        <f t="shared" ca="1" si="54"/>
        <v>0</v>
      </c>
      <c r="Q273" s="86">
        <f t="shared" ca="1" si="55"/>
        <v>0</v>
      </c>
      <c r="R273" s="21">
        <f t="shared" ca="1" si="46"/>
        <v>1.6802611096250804E-3</v>
      </c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</row>
    <row r="274" spans="1:35" x14ac:dyDescent="0.2">
      <c r="A274" s="84"/>
      <c r="B274" s="84"/>
      <c r="C274" s="84"/>
      <c r="D274" s="85">
        <f t="shared" si="56"/>
        <v>0</v>
      </c>
      <c r="E274" s="85">
        <f t="shared" si="56"/>
        <v>0</v>
      </c>
      <c r="F274" s="86">
        <f t="shared" si="57"/>
        <v>0</v>
      </c>
      <c r="G274" s="86">
        <f t="shared" si="57"/>
        <v>0</v>
      </c>
      <c r="H274" s="86">
        <f t="shared" si="47"/>
        <v>0</v>
      </c>
      <c r="I274" s="86">
        <f t="shared" si="48"/>
        <v>0</v>
      </c>
      <c r="J274" s="86">
        <f t="shared" si="49"/>
        <v>0</v>
      </c>
      <c r="K274" s="86">
        <f t="shared" si="50"/>
        <v>0</v>
      </c>
      <c r="L274" s="86">
        <f t="shared" si="51"/>
        <v>0</v>
      </c>
      <c r="M274" s="86">
        <f t="shared" ca="1" si="45"/>
        <v>-1.6802611096250804E-3</v>
      </c>
      <c r="N274" s="86">
        <f t="shared" ca="1" si="52"/>
        <v>0</v>
      </c>
      <c r="O274" s="87">
        <f t="shared" ca="1" si="53"/>
        <v>0</v>
      </c>
      <c r="P274" s="86">
        <f t="shared" ca="1" si="54"/>
        <v>0</v>
      </c>
      <c r="Q274" s="86">
        <f t="shared" ca="1" si="55"/>
        <v>0</v>
      </c>
      <c r="R274" s="21">
        <f t="shared" ca="1" si="46"/>
        <v>1.6802611096250804E-3</v>
      </c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</row>
    <row r="275" spans="1:35" x14ac:dyDescent="0.2">
      <c r="A275" s="84"/>
      <c r="B275" s="84"/>
      <c r="C275" s="84"/>
      <c r="D275" s="85">
        <f t="shared" si="56"/>
        <v>0</v>
      </c>
      <c r="E275" s="85">
        <f t="shared" si="56"/>
        <v>0</v>
      </c>
      <c r="F275" s="86">
        <f t="shared" si="57"/>
        <v>0</v>
      </c>
      <c r="G275" s="86">
        <f t="shared" si="57"/>
        <v>0</v>
      </c>
      <c r="H275" s="86">
        <f t="shared" si="47"/>
        <v>0</v>
      </c>
      <c r="I275" s="86">
        <f t="shared" si="48"/>
        <v>0</v>
      </c>
      <c r="J275" s="86">
        <f t="shared" si="49"/>
        <v>0</v>
      </c>
      <c r="K275" s="86">
        <f t="shared" si="50"/>
        <v>0</v>
      </c>
      <c r="L275" s="86">
        <f t="shared" si="51"/>
        <v>0</v>
      </c>
      <c r="M275" s="86">
        <f t="shared" ref="M275:M337" ca="1" si="58">+E$4+E$5*D275+E$6*D275^2</f>
        <v>-1.6802611096250804E-3</v>
      </c>
      <c r="N275" s="86">
        <f t="shared" ca="1" si="52"/>
        <v>0</v>
      </c>
      <c r="O275" s="87">
        <f t="shared" ca="1" si="53"/>
        <v>0</v>
      </c>
      <c r="P275" s="86">
        <f t="shared" ca="1" si="54"/>
        <v>0</v>
      </c>
      <c r="Q275" s="86">
        <f t="shared" ca="1" si="55"/>
        <v>0</v>
      </c>
      <c r="R275" s="21">
        <f t="shared" ref="R275:R337" ca="1" si="59">+E275-M275</f>
        <v>1.6802611096250804E-3</v>
      </c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</row>
    <row r="276" spans="1:35" x14ac:dyDescent="0.2">
      <c r="A276" s="84"/>
      <c r="B276" s="84"/>
      <c r="C276" s="84"/>
      <c r="D276" s="85">
        <f t="shared" si="56"/>
        <v>0</v>
      </c>
      <c r="E276" s="85">
        <f t="shared" si="56"/>
        <v>0</v>
      </c>
      <c r="F276" s="86">
        <f t="shared" si="57"/>
        <v>0</v>
      </c>
      <c r="G276" s="86">
        <f t="shared" si="57"/>
        <v>0</v>
      </c>
      <c r="H276" s="86">
        <f t="shared" ref="H276:H336" si="60">C276*D276*D276</f>
        <v>0</v>
      </c>
      <c r="I276" s="86">
        <f t="shared" ref="I276:I336" si="61">C276*D276*D276*D276</f>
        <v>0</v>
      </c>
      <c r="J276" s="86">
        <f t="shared" ref="J276:J336" si="62">C276*D276*D276*D276*D276</f>
        <v>0</v>
      </c>
      <c r="K276" s="86">
        <f t="shared" ref="K276:K336" si="63">C276*E276*D276</f>
        <v>0</v>
      </c>
      <c r="L276" s="86">
        <f t="shared" ref="L276:L336" si="64">C276*E276*D276*D276</f>
        <v>0</v>
      </c>
      <c r="M276" s="86">
        <f t="shared" ca="1" si="58"/>
        <v>-1.6802611096250804E-3</v>
      </c>
      <c r="N276" s="86">
        <f t="shared" ref="N276:N336" ca="1" si="65">C276*(M276-E276)^2</f>
        <v>0</v>
      </c>
      <c r="O276" s="87">
        <f t="shared" ref="O276:O336" ca="1" si="66">(C276*O$1-O$2*F276+O$3*H276)^2</f>
        <v>0</v>
      </c>
      <c r="P276" s="86">
        <f t="shared" ref="P276:P336" ca="1" si="67">(-C276*O$2+O$4*F276-O$5*H276)^2</f>
        <v>0</v>
      </c>
      <c r="Q276" s="86">
        <f t="shared" ref="Q276:Q336" ca="1" si="68">+(C276*O$3-F276*O$5+H276*O$6)^2</f>
        <v>0</v>
      </c>
      <c r="R276" s="21">
        <f t="shared" ca="1" si="59"/>
        <v>1.6802611096250804E-3</v>
      </c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</row>
    <row r="277" spans="1:35" x14ac:dyDescent="0.2">
      <c r="A277" s="84"/>
      <c r="B277" s="84"/>
      <c r="C277" s="84"/>
      <c r="D277" s="85">
        <f t="shared" si="56"/>
        <v>0</v>
      </c>
      <c r="E277" s="85">
        <f t="shared" si="56"/>
        <v>0</v>
      </c>
      <c r="F277" s="86">
        <f t="shared" si="57"/>
        <v>0</v>
      </c>
      <c r="G277" s="86">
        <f t="shared" si="57"/>
        <v>0</v>
      </c>
      <c r="H277" s="86">
        <f t="shared" si="60"/>
        <v>0</v>
      </c>
      <c r="I277" s="86">
        <f t="shared" si="61"/>
        <v>0</v>
      </c>
      <c r="J277" s="86">
        <f t="shared" si="62"/>
        <v>0</v>
      </c>
      <c r="K277" s="86">
        <f t="shared" si="63"/>
        <v>0</v>
      </c>
      <c r="L277" s="86">
        <f t="shared" si="64"/>
        <v>0</v>
      </c>
      <c r="M277" s="86">
        <f t="shared" ca="1" si="58"/>
        <v>-1.6802611096250804E-3</v>
      </c>
      <c r="N277" s="86">
        <f t="shared" ca="1" si="65"/>
        <v>0</v>
      </c>
      <c r="O277" s="87">
        <f t="shared" ca="1" si="66"/>
        <v>0</v>
      </c>
      <c r="P277" s="86">
        <f t="shared" ca="1" si="67"/>
        <v>0</v>
      </c>
      <c r="Q277" s="86">
        <f t="shared" ca="1" si="68"/>
        <v>0</v>
      </c>
      <c r="R277" s="21">
        <f t="shared" ca="1" si="59"/>
        <v>1.6802611096250804E-3</v>
      </c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</row>
    <row r="278" spans="1:35" x14ac:dyDescent="0.2">
      <c r="A278" s="84"/>
      <c r="B278" s="84"/>
      <c r="C278" s="84"/>
      <c r="D278" s="85">
        <f t="shared" si="56"/>
        <v>0</v>
      </c>
      <c r="E278" s="85">
        <f t="shared" si="56"/>
        <v>0</v>
      </c>
      <c r="F278" s="86">
        <f t="shared" si="57"/>
        <v>0</v>
      </c>
      <c r="G278" s="86">
        <f t="shared" si="57"/>
        <v>0</v>
      </c>
      <c r="H278" s="86">
        <f t="shared" si="60"/>
        <v>0</v>
      </c>
      <c r="I278" s="86">
        <f t="shared" si="61"/>
        <v>0</v>
      </c>
      <c r="J278" s="86">
        <f t="shared" si="62"/>
        <v>0</v>
      </c>
      <c r="K278" s="86">
        <f t="shared" si="63"/>
        <v>0</v>
      </c>
      <c r="L278" s="86">
        <f t="shared" si="64"/>
        <v>0</v>
      </c>
      <c r="M278" s="86">
        <f t="shared" ca="1" si="58"/>
        <v>-1.6802611096250804E-3</v>
      </c>
      <c r="N278" s="86">
        <f t="shared" ca="1" si="65"/>
        <v>0</v>
      </c>
      <c r="O278" s="87">
        <f t="shared" ca="1" si="66"/>
        <v>0</v>
      </c>
      <c r="P278" s="86">
        <f t="shared" ca="1" si="67"/>
        <v>0</v>
      </c>
      <c r="Q278" s="86">
        <f t="shared" ca="1" si="68"/>
        <v>0</v>
      </c>
      <c r="R278" s="21">
        <f t="shared" ca="1" si="59"/>
        <v>1.6802611096250804E-3</v>
      </c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</row>
    <row r="279" spans="1:35" x14ac:dyDescent="0.2">
      <c r="A279" s="84"/>
      <c r="B279" s="84"/>
      <c r="C279" s="84"/>
      <c r="D279" s="85">
        <f t="shared" si="56"/>
        <v>0</v>
      </c>
      <c r="E279" s="85">
        <f t="shared" si="56"/>
        <v>0</v>
      </c>
      <c r="F279" s="86">
        <f t="shared" si="57"/>
        <v>0</v>
      </c>
      <c r="G279" s="86">
        <f t="shared" si="57"/>
        <v>0</v>
      </c>
      <c r="H279" s="86">
        <f t="shared" si="60"/>
        <v>0</v>
      </c>
      <c r="I279" s="86">
        <f t="shared" si="61"/>
        <v>0</v>
      </c>
      <c r="J279" s="86">
        <f t="shared" si="62"/>
        <v>0</v>
      </c>
      <c r="K279" s="86">
        <f t="shared" si="63"/>
        <v>0</v>
      </c>
      <c r="L279" s="86">
        <f t="shared" si="64"/>
        <v>0</v>
      </c>
      <c r="M279" s="86">
        <f t="shared" ca="1" si="58"/>
        <v>-1.6802611096250804E-3</v>
      </c>
      <c r="N279" s="86">
        <f t="shared" ca="1" si="65"/>
        <v>0</v>
      </c>
      <c r="O279" s="87">
        <f t="shared" ca="1" si="66"/>
        <v>0</v>
      </c>
      <c r="P279" s="86">
        <f t="shared" ca="1" si="67"/>
        <v>0</v>
      </c>
      <c r="Q279" s="86">
        <f t="shared" ca="1" si="68"/>
        <v>0</v>
      </c>
      <c r="R279" s="21">
        <f t="shared" ca="1" si="59"/>
        <v>1.6802611096250804E-3</v>
      </c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</row>
    <row r="280" spans="1:35" x14ac:dyDescent="0.2">
      <c r="A280" s="84"/>
      <c r="B280" s="84"/>
      <c r="C280" s="84"/>
      <c r="D280" s="85">
        <f t="shared" si="56"/>
        <v>0</v>
      </c>
      <c r="E280" s="85">
        <f t="shared" si="56"/>
        <v>0</v>
      </c>
      <c r="F280" s="86">
        <f t="shared" si="57"/>
        <v>0</v>
      </c>
      <c r="G280" s="86">
        <f t="shared" si="57"/>
        <v>0</v>
      </c>
      <c r="H280" s="86">
        <f t="shared" si="60"/>
        <v>0</v>
      </c>
      <c r="I280" s="86">
        <f t="shared" si="61"/>
        <v>0</v>
      </c>
      <c r="J280" s="86">
        <f t="shared" si="62"/>
        <v>0</v>
      </c>
      <c r="K280" s="86">
        <f t="shared" si="63"/>
        <v>0</v>
      </c>
      <c r="L280" s="86">
        <f t="shared" si="64"/>
        <v>0</v>
      </c>
      <c r="M280" s="86">
        <f t="shared" ca="1" si="58"/>
        <v>-1.6802611096250804E-3</v>
      </c>
      <c r="N280" s="86">
        <f t="shared" ca="1" si="65"/>
        <v>0</v>
      </c>
      <c r="O280" s="87">
        <f t="shared" ca="1" si="66"/>
        <v>0</v>
      </c>
      <c r="P280" s="86">
        <f t="shared" ca="1" si="67"/>
        <v>0</v>
      </c>
      <c r="Q280" s="86">
        <f t="shared" ca="1" si="68"/>
        <v>0</v>
      </c>
      <c r="R280" s="21">
        <f t="shared" ca="1" si="59"/>
        <v>1.6802611096250804E-3</v>
      </c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</row>
    <row r="281" spans="1:35" x14ac:dyDescent="0.2">
      <c r="A281" s="84"/>
      <c r="B281" s="84"/>
      <c r="C281" s="84"/>
      <c r="D281" s="85">
        <f t="shared" si="56"/>
        <v>0</v>
      </c>
      <c r="E281" s="85">
        <f t="shared" si="56"/>
        <v>0</v>
      </c>
      <c r="F281" s="86">
        <f t="shared" si="57"/>
        <v>0</v>
      </c>
      <c r="G281" s="86">
        <f t="shared" si="57"/>
        <v>0</v>
      </c>
      <c r="H281" s="86">
        <f t="shared" si="60"/>
        <v>0</v>
      </c>
      <c r="I281" s="86">
        <f t="shared" si="61"/>
        <v>0</v>
      </c>
      <c r="J281" s="86">
        <f t="shared" si="62"/>
        <v>0</v>
      </c>
      <c r="K281" s="86">
        <f t="shared" si="63"/>
        <v>0</v>
      </c>
      <c r="L281" s="86">
        <f t="shared" si="64"/>
        <v>0</v>
      </c>
      <c r="M281" s="86">
        <f t="shared" ca="1" si="58"/>
        <v>-1.6802611096250804E-3</v>
      </c>
      <c r="N281" s="86">
        <f t="shared" ca="1" si="65"/>
        <v>0</v>
      </c>
      <c r="O281" s="87">
        <f t="shared" ca="1" si="66"/>
        <v>0</v>
      </c>
      <c r="P281" s="86">
        <f t="shared" ca="1" si="67"/>
        <v>0</v>
      </c>
      <c r="Q281" s="86">
        <f t="shared" ca="1" si="68"/>
        <v>0</v>
      </c>
      <c r="R281" s="21">
        <f t="shared" ca="1" si="59"/>
        <v>1.6802611096250804E-3</v>
      </c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</row>
    <row r="282" spans="1:35" x14ac:dyDescent="0.2">
      <c r="A282" s="84"/>
      <c r="B282" s="84"/>
      <c r="C282" s="84"/>
      <c r="D282" s="85">
        <f t="shared" si="56"/>
        <v>0</v>
      </c>
      <c r="E282" s="85">
        <f t="shared" si="56"/>
        <v>0</v>
      </c>
      <c r="F282" s="86">
        <f t="shared" si="57"/>
        <v>0</v>
      </c>
      <c r="G282" s="86">
        <f t="shared" si="57"/>
        <v>0</v>
      </c>
      <c r="H282" s="86">
        <f t="shared" si="60"/>
        <v>0</v>
      </c>
      <c r="I282" s="86">
        <f t="shared" si="61"/>
        <v>0</v>
      </c>
      <c r="J282" s="86">
        <f t="shared" si="62"/>
        <v>0</v>
      </c>
      <c r="K282" s="86">
        <f t="shared" si="63"/>
        <v>0</v>
      </c>
      <c r="L282" s="86">
        <f t="shared" si="64"/>
        <v>0</v>
      </c>
      <c r="M282" s="86">
        <f t="shared" ca="1" si="58"/>
        <v>-1.6802611096250804E-3</v>
      </c>
      <c r="N282" s="86">
        <f t="shared" ca="1" si="65"/>
        <v>0</v>
      </c>
      <c r="O282" s="87">
        <f t="shared" ca="1" si="66"/>
        <v>0</v>
      </c>
      <c r="P282" s="86">
        <f t="shared" ca="1" si="67"/>
        <v>0</v>
      </c>
      <c r="Q282" s="86">
        <f t="shared" ca="1" si="68"/>
        <v>0</v>
      </c>
      <c r="R282" s="21">
        <f t="shared" ca="1" si="59"/>
        <v>1.6802611096250804E-3</v>
      </c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</row>
    <row r="283" spans="1:35" x14ac:dyDescent="0.2">
      <c r="A283" s="84"/>
      <c r="B283" s="84"/>
      <c r="C283" s="84"/>
      <c r="D283" s="85">
        <f t="shared" si="56"/>
        <v>0</v>
      </c>
      <c r="E283" s="85">
        <f t="shared" si="56"/>
        <v>0</v>
      </c>
      <c r="F283" s="86">
        <f t="shared" si="57"/>
        <v>0</v>
      </c>
      <c r="G283" s="86">
        <f t="shared" si="57"/>
        <v>0</v>
      </c>
      <c r="H283" s="86">
        <f t="shared" si="60"/>
        <v>0</v>
      </c>
      <c r="I283" s="86">
        <f t="shared" si="61"/>
        <v>0</v>
      </c>
      <c r="J283" s="86">
        <f t="shared" si="62"/>
        <v>0</v>
      </c>
      <c r="K283" s="86">
        <f t="shared" si="63"/>
        <v>0</v>
      </c>
      <c r="L283" s="86">
        <f t="shared" si="64"/>
        <v>0</v>
      </c>
      <c r="M283" s="86">
        <f t="shared" ca="1" si="58"/>
        <v>-1.6802611096250804E-3</v>
      </c>
      <c r="N283" s="86">
        <f t="shared" ca="1" si="65"/>
        <v>0</v>
      </c>
      <c r="O283" s="87">
        <f t="shared" ca="1" si="66"/>
        <v>0</v>
      </c>
      <c r="P283" s="86">
        <f t="shared" ca="1" si="67"/>
        <v>0</v>
      </c>
      <c r="Q283" s="86">
        <f t="shared" ca="1" si="68"/>
        <v>0</v>
      </c>
      <c r="R283" s="21">
        <f t="shared" ca="1" si="59"/>
        <v>1.6802611096250804E-3</v>
      </c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</row>
    <row r="284" spans="1:35" x14ac:dyDescent="0.2">
      <c r="A284" s="84"/>
      <c r="B284" s="84"/>
      <c r="C284" s="84"/>
      <c r="D284" s="85">
        <f t="shared" si="56"/>
        <v>0</v>
      </c>
      <c r="E284" s="85">
        <f t="shared" si="56"/>
        <v>0</v>
      </c>
      <c r="F284" s="86">
        <f t="shared" si="57"/>
        <v>0</v>
      </c>
      <c r="G284" s="86">
        <f t="shared" si="57"/>
        <v>0</v>
      </c>
      <c r="H284" s="86">
        <f t="shared" si="60"/>
        <v>0</v>
      </c>
      <c r="I284" s="86">
        <f t="shared" si="61"/>
        <v>0</v>
      </c>
      <c r="J284" s="86">
        <f t="shared" si="62"/>
        <v>0</v>
      </c>
      <c r="K284" s="86">
        <f t="shared" si="63"/>
        <v>0</v>
      </c>
      <c r="L284" s="86">
        <f t="shared" si="64"/>
        <v>0</v>
      </c>
      <c r="M284" s="86">
        <f t="shared" ca="1" si="58"/>
        <v>-1.6802611096250804E-3</v>
      </c>
      <c r="N284" s="86">
        <f t="shared" ca="1" si="65"/>
        <v>0</v>
      </c>
      <c r="O284" s="87">
        <f t="shared" ca="1" si="66"/>
        <v>0</v>
      </c>
      <c r="P284" s="86">
        <f t="shared" ca="1" si="67"/>
        <v>0</v>
      </c>
      <c r="Q284" s="86">
        <f t="shared" ca="1" si="68"/>
        <v>0</v>
      </c>
      <c r="R284" s="21">
        <f t="shared" ca="1" si="59"/>
        <v>1.6802611096250804E-3</v>
      </c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</row>
    <row r="285" spans="1:35" x14ac:dyDescent="0.2">
      <c r="A285" s="84"/>
      <c r="B285" s="84"/>
      <c r="C285" s="84"/>
      <c r="D285" s="85">
        <f t="shared" si="56"/>
        <v>0</v>
      </c>
      <c r="E285" s="85">
        <f t="shared" si="56"/>
        <v>0</v>
      </c>
      <c r="F285" s="86">
        <f t="shared" si="57"/>
        <v>0</v>
      </c>
      <c r="G285" s="86">
        <f t="shared" si="57"/>
        <v>0</v>
      </c>
      <c r="H285" s="86">
        <f t="shared" si="60"/>
        <v>0</v>
      </c>
      <c r="I285" s="86">
        <f t="shared" si="61"/>
        <v>0</v>
      </c>
      <c r="J285" s="86">
        <f t="shared" si="62"/>
        <v>0</v>
      </c>
      <c r="K285" s="86">
        <f t="shared" si="63"/>
        <v>0</v>
      </c>
      <c r="L285" s="86">
        <f t="shared" si="64"/>
        <v>0</v>
      </c>
      <c r="M285" s="86">
        <f t="shared" ca="1" si="58"/>
        <v>-1.6802611096250804E-3</v>
      </c>
      <c r="N285" s="86">
        <f t="shared" ca="1" si="65"/>
        <v>0</v>
      </c>
      <c r="O285" s="87">
        <f t="shared" ca="1" si="66"/>
        <v>0</v>
      </c>
      <c r="P285" s="86">
        <f t="shared" ca="1" si="67"/>
        <v>0</v>
      </c>
      <c r="Q285" s="86">
        <f t="shared" ca="1" si="68"/>
        <v>0</v>
      </c>
      <c r="R285" s="21">
        <f t="shared" ca="1" si="59"/>
        <v>1.6802611096250804E-3</v>
      </c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</row>
    <row r="286" spans="1:35" x14ac:dyDescent="0.2">
      <c r="A286" s="84"/>
      <c r="B286" s="84"/>
      <c r="C286" s="84"/>
      <c r="D286" s="85">
        <f t="shared" si="56"/>
        <v>0</v>
      </c>
      <c r="E286" s="85">
        <f t="shared" si="56"/>
        <v>0</v>
      </c>
      <c r="F286" s="86">
        <f t="shared" si="57"/>
        <v>0</v>
      </c>
      <c r="G286" s="86">
        <f t="shared" si="57"/>
        <v>0</v>
      </c>
      <c r="H286" s="86">
        <f t="shared" si="60"/>
        <v>0</v>
      </c>
      <c r="I286" s="86">
        <f t="shared" si="61"/>
        <v>0</v>
      </c>
      <c r="J286" s="86">
        <f t="shared" si="62"/>
        <v>0</v>
      </c>
      <c r="K286" s="86">
        <f t="shared" si="63"/>
        <v>0</v>
      </c>
      <c r="L286" s="86">
        <f t="shared" si="64"/>
        <v>0</v>
      </c>
      <c r="M286" s="86">
        <f t="shared" ca="1" si="58"/>
        <v>-1.6802611096250804E-3</v>
      </c>
      <c r="N286" s="86">
        <f t="shared" ca="1" si="65"/>
        <v>0</v>
      </c>
      <c r="O286" s="87">
        <f t="shared" ca="1" si="66"/>
        <v>0</v>
      </c>
      <c r="P286" s="86">
        <f t="shared" ca="1" si="67"/>
        <v>0</v>
      </c>
      <c r="Q286" s="86">
        <f t="shared" ca="1" si="68"/>
        <v>0</v>
      </c>
      <c r="R286" s="21">
        <f t="shared" ca="1" si="59"/>
        <v>1.6802611096250804E-3</v>
      </c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</row>
    <row r="287" spans="1:35" x14ac:dyDescent="0.2">
      <c r="A287" s="84"/>
      <c r="B287" s="84"/>
      <c r="C287" s="84"/>
      <c r="D287" s="85">
        <f t="shared" si="56"/>
        <v>0</v>
      </c>
      <c r="E287" s="85">
        <f t="shared" si="56"/>
        <v>0</v>
      </c>
      <c r="F287" s="86">
        <f t="shared" si="57"/>
        <v>0</v>
      </c>
      <c r="G287" s="86">
        <f t="shared" si="57"/>
        <v>0</v>
      </c>
      <c r="H287" s="86">
        <f t="shared" si="60"/>
        <v>0</v>
      </c>
      <c r="I287" s="86">
        <f t="shared" si="61"/>
        <v>0</v>
      </c>
      <c r="J287" s="86">
        <f t="shared" si="62"/>
        <v>0</v>
      </c>
      <c r="K287" s="86">
        <f t="shared" si="63"/>
        <v>0</v>
      </c>
      <c r="L287" s="86">
        <f t="shared" si="64"/>
        <v>0</v>
      </c>
      <c r="M287" s="86">
        <f t="shared" ca="1" si="58"/>
        <v>-1.6802611096250804E-3</v>
      </c>
      <c r="N287" s="86">
        <f t="shared" ca="1" si="65"/>
        <v>0</v>
      </c>
      <c r="O287" s="87">
        <f t="shared" ca="1" si="66"/>
        <v>0</v>
      </c>
      <c r="P287" s="86">
        <f t="shared" ca="1" si="67"/>
        <v>0</v>
      </c>
      <c r="Q287" s="86">
        <f t="shared" ca="1" si="68"/>
        <v>0</v>
      </c>
      <c r="R287" s="21">
        <f t="shared" ca="1" si="59"/>
        <v>1.6802611096250804E-3</v>
      </c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</row>
    <row r="288" spans="1:35" x14ac:dyDescent="0.2">
      <c r="A288" s="84"/>
      <c r="B288" s="84"/>
      <c r="C288" s="84"/>
      <c r="D288" s="85">
        <f t="shared" si="56"/>
        <v>0</v>
      </c>
      <c r="E288" s="85">
        <f t="shared" si="56"/>
        <v>0</v>
      </c>
      <c r="F288" s="86">
        <f t="shared" si="57"/>
        <v>0</v>
      </c>
      <c r="G288" s="86">
        <f t="shared" si="57"/>
        <v>0</v>
      </c>
      <c r="H288" s="86">
        <f t="shared" si="60"/>
        <v>0</v>
      </c>
      <c r="I288" s="86">
        <f t="shared" si="61"/>
        <v>0</v>
      </c>
      <c r="J288" s="86">
        <f t="shared" si="62"/>
        <v>0</v>
      </c>
      <c r="K288" s="86">
        <f t="shared" si="63"/>
        <v>0</v>
      </c>
      <c r="L288" s="86">
        <f t="shared" si="64"/>
        <v>0</v>
      </c>
      <c r="M288" s="86">
        <f t="shared" ca="1" si="58"/>
        <v>-1.6802611096250804E-3</v>
      </c>
      <c r="N288" s="86">
        <f t="shared" ca="1" si="65"/>
        <v>0</v>
      </c>
      <c r="O288" s="87">
        <f t="shared" ca="1" si="66"/>
        <v>0</v>
      </c>
      <c r="P288" s="86">
        <f t="shared" ca="1" si="67"/>
        <v>0</v>
      </c>
      <c r="Q288" s="86">
        <f t="shared" ca="1" si="68"/>
        <v>0</v>
      </c>
      <c r="R288" s="21">
        <f t="shared" ca="1" si="59"/>
        <v>1.6802611096250804E-3</v>
      </c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</row>
    <row r="289" spans="1:35" x14ac:dyDescent="0.2">
      <c r="A289" s="84"/>
      <c r="B289" s="84"/>
      <c r="C289" s="84"/>
      <c r="D289" s="85">
        <f t="shared" si="56"/>
        <v>0</v>
      </c>
      <c r="E289" s="85">
        <f t="shared" si="56"/>
        <v>0</v>
      </c>
      <c r="F289" s="86">
        <f t="shared" si="57"/>
        <v>0</v>
      </c>
      <c r="G289" s="86">
        <f t="shared" si="57"/>
        <v>0</v>
      </c>
      <c r="H289" s="86">
        <f t="shared" si="60"/>
        <v>0</v>
      </c>
      <c r="I289" s="86">
        <f t="shared" si="61"/>
        <v>0</v>
      </c>
      <c r="J289" s="86">
        <f t="shared" si="62"/>
        <v>0</v>
      </c>
      <c r="K289" s="86">
        <f t="shared" si="63"/>
        <v>0</v>
      </c>
      <c r="L289" s="86">
        <f t="shared" si="64"/>
        <v>0</v>
      </c>
      <c r="M289" s="86">
        <f t="shared" ca="1" si="58"/>
        <v>-1.6802611096250804E-3</v>
      </c>
      <c r="N289" s="86">
        <f t="shared" ca="1" si="65"/>
        <v>0</v>
      </c>
      <c r="O289" s="87">
        <f t="shared" ca="1" si="66"/>
        <v>0</v>
      </c>
      <c r="P289" s="86">
        <f t="shared" ca="1" si="67"/>
        <v>0</v>
      </c>
      <c r="Q289" s="86">
        <f t="shared" ca="1" si="68"/>
        <v>0</v>
      </c>
      <c r="R289" s="21">
        <f t="shared" ca="1" si="59"/>
        <v>1.6802611096250804E-3</v>
      </c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</row>
    <row r="290" spans="1:35" x14ac:dyDescent="0.2">
      <c r="A290" s="84"/>
      <c r="B290" s="84"/>
      <c r="C290" s="84"/>
      <c r="D290" s="85">
        <f t="shared" si="56"/>
        <v>0</v>
      </c>
      <c r="E290" s="85">
        <f t="shared" si="56"/>
        <v>0</v>
      </c>
      <c r="F290" s="86">
        <f t="shared" si="57"/>
        <v>0</v>
      </c>
      <c r="G290" s="86">
        <f t="shared" si="57"/>
        <v>0</v>
      </c>
      <c r="H290" s="86">
        <f t="shared" si="60"/>
        <v>0</v>
      </c>
      <c r="I290" s="86">
        <f t="shared" si="61"/>
        <v>0</v>
      </c>
      <c r="J290" s="86">
        <f t="shared" si="62"/>
        <v>0</v>
      </c>
      <c r="K290" s="86">
        <f t="shared" si="63"/>
        <v>0</v>
      </c>
      <c r="L290" s="86">
        <f t="shared" si="64"/>
        <v>0</v>
      </c>
      <c r="M290" s="86">
        <f t="shared" ca="1" si="58"/>
        <v>-1.6802611096250804E-3</v>
      </c>
      <c r="N290" s="86">
        <f t="shared" ca="1" si="65"/>
        <v>0</v>
      </c>
      <c r="O290" s="87">
        <f t="shared" ca="1" si="66"/>
        <v>0</v>
      </c>
      <c r="P290" s="86">
        <f t="shared" ca="1" si="67"/>
        <v>0</v>
      </c>
      <c r="Q290" s="86">
        <f t="shared" ca="1" si="68"/>
        <v>0</v>
      </c>
      <c r="R290" s="21">
        <f t="shared" ca="1" si="59"/>
        <v>1.6802611096250804E-3</v>
      </c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</row>
    <row r="291" spans="1:35" x14ac:dyDescent="0.2">
      <c r="A291" s="84"/>
      <c r="B291" s="84"/>
      <c r="C291" s="84"/>
      <c r="D291" s="85">
        <f t="shared" si="56"/>
        <v>0</v>
      </c>
      <c r="E291" s="85">
        <f t="shared" si="56"/>
        <v>0</v>
      </c>
      <c r="F291" s="86">
        <f t="shared" si="57"/>
        <v>0</v>
      </c>
      <c r="G291" s="86">
        <f t="shared" si="57"/>
        <v>0</v>
      </c>
      <c r="H291" s="86">
        <f t="shared" si="60"/>
        <v>0</v>
      </c>
      <c r="I291" s="86">
        <f t="shared" si="61"/>
        <v>0</v>
      </c>
      <c r="J291" s="86">
        <f t="shared" si="62"/>
        <v>0</v>
      </c>
      <c r="K291" s="86">
        <f t="shared" si="63"/>
        <v>0</v>
      </c>
      <c r="L291" s="86">
        <f t="shared" si="64"/>
        <v>0</v>
      </c>
      <c r="M291" s="86">
        <f t="shared" ca="1" si="58"/>
        <v>-1.6802611096250804E-3</v>
      </c>
      <c r="N291" s="86">
        <f t="shared" ca="1" si="65"/>
        <v>0</v>
      </c>
      <c r="O291" s="87">
        <f t="shared" ca="1" si="66"/>
        <v>0</v>
      </c>
      <c r="P291" s="86">
        <f t="shared" ca="1" si="67"/>
        <v>0</v>
      </c>
      <c r="Q291" s="86">
        <f t="shared" ca="1" si="68"/>
        <v>0</v>
      </c>
      <c r="R291" s="21">
        <f t="shared" ca="1" si="59"/>
        <v>1.6802611096250804E-3</v>
      </c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</row>
    <row r="292" spans="1:35" x14ac:dyDescent="0.2">
      <c r="A292" s="84"/>
      <c r="B292" s="84"/>
      <c r="C292" s="84"/>
      <c r="D292" s="85">
        <f t="shared" si="56"/>
        <v>0</v>
      </c>
      <c r="E292" s="85">
        <f t="shared" si="56"/>
        <v>0</v>
      </c>
      <c r="F292" s="86">
        <f t="shared" si="57"/>
        <v>0</v>
      </c>
      <c r="G292" s="86">
        <f t="shared" si="57"/>
        <v>0</v>
      </c>
      <c r="H292" s="86">
        <f t="shared" si="60"/>
        <v>0</v>
      </c>
      <c r="I292" s="86">
        <f t="shared" si="61"/>
        <v>0</v>
      </c>
      <c r="J292" s="86">
        <f t="shared" si="62"/>
        <v>0</v>
      </c>
      <c r="K292" s="86">
        <f t="shared" si="63"/>
        <v>0</v>
      </c>
      <c r="L292" s="86">
        <f t="shared" si="64"/>
        <v>0</v>
      </c>
      <c r="M292" s="86">
        <f t="shared" ca="1" si="58"/>
        <v>-1.6802611096250804E-3</v>
      </c>
      <c r="N292" s="86">
        <f t="shared" ca="1" si="65"/>
        <v>0</v>
      </c>
      <c r="O292" s="87">
        <f t="shared" ca="1" si="66"/>
        <v>0</v>
      </c>
      <c r="P292" s="86">
        <f t="shared" ca="1" si="67"/>
        <v>0</v>
      </c>
      <c r="Q292" s="86">
        <f t="shared" ca="1" si="68"/>
        <v>0</v>
      </c>
      <c r="R292" s="21">
        <f t="shared" ca="1" si="59"/>
        <v>1.6802611096250804E-3</v>
      </c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</row>
    <row r="293" spans="1:35" x14ac:dyDescent="0.2">
      <c r="A293" s="84"/>
      <c r="B293" s="84"/>
      <c r="C293" s="84"/>
      <c r="D293" s="85">
        <f t="shared" si="56"/>
        <v>0</v>
      </c>
      <c r="E293" s="85">
        <f t="shared" si="56"/>
        <v>0</v>
      </c>
      <c r="F293" s="86">
        <f t="shared" si="57"/>
        <v>0</v>
      </c>
      <c r="G293" s="86">
        <f t="shared" si="57"/>
        <v>0</v>
      </c>
      <c r="H293" s="86">
        <f t="shared" si="60"/>
        <v>0</v>
      </c>
      <c r="I293" s="86">
        <f t="shared" si="61"/>
        <v>0</v>
      </c>
      <c r="J293" s="86">
        <f t="shared" si="62"/>
        <v>0</v>
      </c>
      <c r="K293" s="86">
        <f t="shared" si="63"/>
        <v>0</v>
      </c>
      <c r="L293" s="86">
        <f t="shared" si="64"/>
        <v>0</v>
      </c>
      <c r="M293" s="86">
        <f t="shared" ca="1" si="58"/>
        <v>-1.6802611096250804E-3</v>
      </c>
      <c r="N293" s="86">
        <f t="shared" ca="1" si="65"/>
        <v>0</v>
      </c>
      <c r="O293" s="87">
        <f t="shared" ca="1" si="66"/>
        <v>0</v>
      </c>
      <c r="P293" s="86">
        <f t="shared" ca="1" si="67"/>
        <v>0</v>
      </c>
      <c r="Q293" s="86">
        <f t="shared" ca="1" si="68"/>
        <v>0</v>
      </c>
      <c r="R293" s="21">
        <f t="shared" ca="1" si="59"/>
        <v>1.6802611096250804E-3</v>
      </c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</row>
    <row r="294" spans="1:35" x14ac:dyDescent="0.2">
      <c r="A294" s="84"/>
      <c r="B294" s="84"/>
      <c r="C294" s="84"/>
      <c r="D294" s="85">
        <f t="shared" si="56"/>
        <v>0</v>
      </c>
      <c r="E294" s="85">
        <f t="shared" si="56"/>
        <v>0</v>
      </c>
      <c r="F294" s="86">
        <f t="shared" si="57"/>
        <v>0</v>
      </c>
      <c r="G294" s="86">
        <f t="shared" si="57"/>
        <v>0</v>
      </c>
      <c r="H294" s="86">
        <f t="shared" si="60"/>
        <v>0</v>
      </c>
      <c r="I294" s="86">
        <f t="shared" si="61"/>
        <v>0</v>
      </c>
      <c r="J294" s="86">
        <f t="shared" si="62"/>
        <v>0</v>
      </c>
      <c r="K294" s="86">
        <f t="shared" si="63"/>
        <v>0</v>
      </c>
      <c r="L294" s="86">
        <f t="shared" si="64"/>
        <v>0</v>
      </c>
      <c r="M294" s="86">
        <f t="shared" ca="1" si="58"/>
        <v>-1.6802611096250804E-3</v>
      </c>
      <c r="N294" s="86">
        <f t="shared" ca="1" si="65"/>
        <v>0</v>
      </c>
      <c r="O294" s="87">
        <f t="shared" ca="1" si="66"/>
        <v>0</v>
      </c>
      <c r="P294" s="86">
        <f t="shared" ca="1" si="67"/>
        <v>0</v>
      </c>
      <c r="Q294" s="86">
        <f t="shared" ca="1" si="68"/>
        <v>0</v>
      </c>
      <c r="R294" s="21">
        <f t="shared" ca="1" si="59"/>
        <v>1.6802611096250804E-3</v>
      </c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</row>
    <row r="295" spans="1:35" x14ac:dyDescent="0.2">
      <c r="A295" s="84"/>
      <c r="B295" s="84"/>
      <c r="C295" s="84"/>
      <c r="D295" s="85">
        <f t="shared" si="56"/>
        <v>0</v>
      </c>
      <c r="E295" s="85">
        <f t="shared" si="56"/>
        <v>0</v>
      </c>
      <c r="F295" s="86">
        <f t="shared" si="57"/>
        <v>0</v>
      </c>
      <c r="G295" s="86">
        <f t="shared" si="57"/>
        <v>0</v>
      </c>
      <c r="H295" s="86">
        <f t="shared" si="60"/>
        <v>0</v>
      </c>
      <c r="I295" s="86">
        <f t="shared" si="61"/>
        <v>0</v>
      </c>
      <c r="J295" s="86">
        <f t="shared" si="62"/>
        <v>0</v>
      </c>
      <c r="K295" s="86">
        <f t="shared" si="63"/>
        <v>0</v>
      </c>
      <c r="L295" s="86">
        <f t="shared" si="64"/>
        <v>0</v>
      </c>
      <c r="M295" s="86">
        <f t="shared" ca="1" si="58"/>
        <v>-1.6802611096250804E-3</v>
      </c>
      <c r="N295" s="86">
        <f t="shared" ca="1" si="65"/>
        <v>0</v>
      </c>
      <c r="O295" s="87">
        <f t="shared" ca="1" si="66"/>
        <v>0</v>
      </c>
      <c r="P295" s="86">
        <f t="shared" ca="1" si="67"/>
        <v>0</v>
      </c>
      <c r="Q295" s="86">
        <f t="shared" ca="1" si="68"/>
        <v>0</v>
      </c>
      <c r="R295" s="21">
        <f t="shared" ca="1" si="59"/>
        <v>1.6802611096250804E-3</v>
      </c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</row>
    <row r="296" spans="1:35" x14ac:dyDescent="0.2">
      <c r="A296" s="84"/>
      <c r="B296" s="84"/>
      <c r="C296" s="84"/>
      <c r="D296" s="85">
        <f t="shared" si="56"/>
        <v>0</v>
      </c>
      <c r="E296" s="85">
        <f t="shared" si="56"/>
        <v>0</v>
      </c>
      <c r="F296" s="86">
        <f t="shared" si="57"/>
        <v>0</v>
      </c>
      <c r="G296" s="86">
        <f t="shared" si="57"/>
        <v>0</v>
      </c>
      <c r="H296" s="86">
        <f t="shared" si="60"/>
        <v>0</v>
      </c>
      <c r="I296" s="86">
        <f t="shared" si="61"/>
        <v>0</v>
      </c>
      <c r="J296" s="86">
        <f t="shared" si="62"/>
        <v>0</v>
      </c>
      <c r="K296" s="86">
        <f t="shared" si="63"/>
        <v>0</v>
      </c>
      <c r="L296" s="86">
        <f t="shared" si="64"/>
        <v>0</v>
      </c>
      <c r="M296" s="86">
        <f t="shared" ca="1" si="58"/>
        <v>-1.6802611096250804E-3</v>
      </c>
      <c r="N296" s="86">
        <f t="shared" ca="1" si="65"/>
        <v>0</v>
      </c>
      <c r="O296" s="87">
        <f t="shared" ca="1" si="66"/>
        <v>0</v>
      </c>
      <c r="P296" s="86">
        <f t="shared" ca="1" si="67"/>
        <v>0</v>
      </c>
      <c r="Q296" s="86">
        <f t="shared" ca="1" si="68"/>
        <v>0</v>
      </c>
      <c r="R296" s="21">
        <f t="shared" ca="1" si="59"/>
        <v>1.6802611096250804E-3</v>
      </c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</row>
    <row r="297" spans="1:35" x14ac:dyDescent="0.2">
      <c r="A297" s="84"/>
      <c r="B297" s="84"/>
      <c r="C297" s="84"/>
      <c r="D297" s="85">
        <f t="shared" si="56"/>
        <v>0</v>
      </c>
      <c r="E297" s="85">
        <f t="shared" si="56"/>
        <v>0</v>
      </c>
      <c r="F297" s="86">
        <f t="shared" si="57"/>
        <v>0</v>
      </c>
      <c r="G297" s="86">
        <f t="shared" si="57"/>
        <v>0</v>
      </c>
      <c r="H297" s="86">
        <f t="shared" si="60"/>
        <v>0</v>
      </c>
      <c r="I297" s="86">
        <f t="shared" si="61"/>
        <v>0</v>
      </c>
      <c r="J297" s="86">
        <f t="shared" si="62"/>
        <v>0</v>
      </c>
      <c r="K297" s="86">
        <f t="shared" si="63"/>
        <v>0</v>
      </c>
      <c r="L297" s="86">
        <f t="shared" si="64"/>
        <v>0</v>
      </c>
      <c r="M297" s="86">
        <f t="shared" ca="1" si="58"/>
        <v>-1.6802611096250804E-3</v>
      </c>
      <c r="N297" s="86">
        <f t="shared" ca="1" si="65"/>
        <v>0</v>
      </c>
      <c r="O297" s="87">
        <f t="shared" ca="1" si="66"/>
        <v>0</v>
      </c>
      <c r="P297" s="86">
        <f t="shared" ca="1" si="67"/>
        <v>0</v>
      </c>
      <c r="Q297" s="86">
        <f t="shared" ca="1" si="68"/>
        <v>0</v>
      </c>
      <c r="R297" s="21">
        <f t="shared" ca="1" si="59"/>
        <v>1.6802611096250804E-3</v>
      </c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</row>
    <row r="298" spans="1:35" x14ac:dyDescent="0.2">
      <c r="A298" s="84"/>
      <c r="B298" s="84"/>
      <c r="C298" s="84"/>
      <c r="D298" s="85">
        <f t="shared" si="56"/>
        <v>0</v>
      </c>
      <c r="E298" s="85">
        <f t="shared" si="56"/>
        <v>0</v>
      </c>
      <c r="F298" s="86">
        <f t="shared" si="57"/>
        <v>0</v>
      </c>
      <c r="G298" s="86">
        <f t="shared" si="57"/>
        <v>0</v>
      </c>
      <c r="H298" s="86">
        <f t="shared" si="60"/>
        <v>0</v>
      </c>
      <c r="I298" s="86">
        <f t="shared" si="61"/>
        <v>0</v>
      </c>
      <c r="J298" s="86">
        <f t="shared" si="62"/>
        <v>0</v>
      </c>
      <c r="K298" s="86">
        <f t="shared" si="63"/>
        <v>0</v>
      </c>
      <c r="L298" s="86">
        <f t="shared" si="64"/>
        <v>0</v>
      </c>
      <c r="M298" s="86">
        <f t="shared" ca="1" si="58"/>
        <v>-1.6802611096250804E-3</v>
      </c>
      <c r="N298" s="86">
        <f t="shared" ca="1" si="65"/>
        <v>0</v>
      </c>
      <c r="O298" s="87">
        <f t="shared" ca="1" si="66"/>
        <v>0</v>
      </c>
      <c r="P298" s="86">
        <f t="shared" ca="1" si="67"/>
        <v>0</v>
      </c>
      <c r="Q298" s="86">
        <f t="shared" ca="1" si="68"/>
        <v>0</v>
      </c>
      <c r="R298" s="21">
        <f t="shared" ca="1" si="59"/>
        <v>1.6802611096250804E-3</v>
      </c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</row>
    <row r="299" spans="1:35" x14ac:dyDescent="0.2">
      <c r="A299" s="84"/>
      <c r="B299" s="84"/>
      <c r="C299" s="84"/>
      <c r="D299" s="85">
        <f t="shared" si="56"/>
        <v>0</v>
      </c>
      <c r="E299" s="85">
        <f t="shared" si="56"/>
        <v>0</v>
      </c>
      <c r="F299" s="86">
        <f t="shared" si="57"/>
        <v>0</v>
      </c>
      <c r="G299" s="86">
        <f t="shared" si="57"/>
        <v>0</v>
      </c>
      <c r="H299" s="86">
        <f t="shared" si="60"/>
        <v>0</v>
      </c>
      <c r="I299" s="86">
        <f t="shared" si="61"/>
        <v>0</v>
      </c>
      <c r="J299" s="86">
        <f t="shared" si="62"/>
        <v>0</v>
      </c>
      <c r="K299" s="86">
        <f t="shared" si="63"/>
        <v>0</v>
      </c>
      <c r="L299" s="86">
        <f t="shared" si="64"/>
        <v>0</v>
      </c>
      <c r="M299" s="86">
        <f t="shared" ca="1" si="58"/>
        <v>-1.6802611096250804E-3</v>
      </c>
      <c r="N299" s="86">
        <f t="shared" ca="1" si="65"/>
        <v>0</v>
      </c>
      <c r="O299" s="87">
        <f t="shared" ca="1" si="66"/>
        <v>0</v>
      </c>
      <c r="P299" s="86">
        <f t="shared" ca="1" si="67"/>
        <v>0</v>
      </c>
      <c r="Q299" s="86">
        <f t="shared" ca="1" si="68"/>
        <v>0</v>
      </c>
      <c r="R299" s="21">
        <f t="shared" ca="1" si="59"/>
        <v>1.6802611096250804E-3</v>
      </c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</row>
    <row r="300" spans="1:35" x14ac:dyDescent="0.2">
      <c r="A300" s="84"/>
      <c r="B300" s="84"/>
      <c r="C300" s="84"/>
      <c r="D300" s="85">
        <f t="shared" si="56"/>
        <v>0</v>
      </c>
      <c r="E300" s="85">
        <f t="shared" si="56"/>
        <v>0</v>
      </c>
      <c r="F300" s="86">
        <f t="shared" si="57"/>
        <v>0</v>
      </c>
      <c r="G300" s="86">
        <f t="shared" si="57"/>
        <v>0</v>
      </c>
      <c r="H300" s="86">
        <f t="shared" si="60"/>
        <v>0</v>
      </c>
      <c r="I300" s="86">
        <f t="shared" si="61"/>
        <v>0</v>
      </c>
      <c r="J300" s="86">
        <f t="shared" si="62"/>
        <v>0</v>
      </c>
      <c r="K300" s="86">
        <f t="shared" si="63"/>
        <v>0</v>
      </c>
      <c r="L300" s="86">
        <f t="shared" si="64"/>
        <v>0</v>
      </c>
      <c r="M300" s="86">
        <f t="shared" ca="1" si="58"/>
        <v>-1.6802611096250804E-3</v>
      </c>
      <c r="N300" s="86">
        <f t="shared" ca="1" si="65"/>
        <v>0</v>
      </c>
      <c r="O300" s="87">
        <f t="shared" ca="1" si="66"/>
        <v>0</v>
      </c>
      <c r="P300" s="86">
        <f t="shared" ca="1" si="67"/>
        <v>0</v>
      </c>
      <c r="Q300" s="86">
        <f t="shared" ca="1" si="68"/>
        <v>0</v>
      </c>
      <c r="R300" s="21">
        <f t="shared" ca="1" si="59"/>
        <v>1.6802611096250804E-3</v>
      </c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</row>
    <row r="301" spans="1:35" x14ac:dyDescent="0.2">
      <c r="A301" s="84"/>
      <c r="B301" s="84"/>
      <c r="C301" s="84"/>
      <c r="D301" s="85">
        <f t="shared" si="56"/>
        <v>0</v>
      </c>
      <c r="E301" s="85">
        <f t="shared" si="56"/>
        <v>0</v>
      </c>
      <c r="F301" s="86">
        <f t="shared" si="57"/>
        <v>0</v>
      </c>
      <c r="G301" s="86">
        <f t="shared" si="57"/>
        <v>0</v>
      </c>
      <c r="H301" s="86">
        <f t="shared" si="60"/>
        <v>0</v>
      </c>
      <c r="I301" s="86">
        <f t="shared" si="61"/>
        <v>0</v>
      </c>
      <c r="J301" s="86">
        <f t="shared" si="62"/>
        <v>0</v>
      </c>
      <c r="K301" s="86">
        <f t="shared" si="63"/>
        <v>0</v>
      </c>
      <c r="L301" s="86">
        <f t="shared" si="64"/>
        <v>0</v>
      </c>
      <c r="M301" s="86">
        <f t="shared" ca="1" si="58"/>
        <v>-1.6802611096250804E-3</v>
      </c>
      <c r="N301" s="86">
        <f t="shared" ca="1" si="65"/>
        <v>0</v>
      </c>
      <c r="O301" s="87">
        <f t="shared" ca="1" si="66"/>
        <v>0</v>
      </c>
      <c r="P301" s="86">
        <f t="shared" ca="1" si="67"/>
        <v>0</v>
      </c>
      <c r="Q301" s="86">
        <f t="shared" ca="1" si="68"/>
        <v>0</v>
      </c>
      <c r="R301" s="21">
        <f t="shared" ca="1" si="59"/>
        <v>1.6802611096250804E-3</v>
      </c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</row>
    <row r="302" spans="1:35" x14ac:dyDescent="0.2">
      <c r="A302" s="84"/>
      <c r="B302" s="84"/>
      <c r="C302" s="84"/>
      <c r="D302" s="85">
        <f t="shared" si="56"/>
        <v>0</v>
      </c>
      <c r="E302" s="85">
        <f t="shared" si="56"/>
        <v>0</v>
      </c>
      <c r="F302" s="86">
        <f t="shared" si="57"/>
        <v>0</v>
      </c>
      <c r="G302" s="86">
        <f t="shared" si="57"/>
        <v>0</v>
      </c>
      <c r="H302" s="86">
        <f t="shared" si="60"/>
        <v>0</v>
      </c>
      <c r="I302" s="86">
        <f t="shared" si="61"/>
        <v>0</v>
      </c>
      <c r="J302" s="86">
        <f t="shared" si="62"/>
        <v>0</v>
      </c>
      <c r="K302" s="86">
        <f t="shared" si="63"/>
        <v>0</v>
      </c>
      <c r="L302" s="86">
        <f t="shared" si="64"/>
        <v>0</v>
      </c>
      <c r="M302" s="86">
        <f t="shared" ca="1" si="58"/>
        <v>-1.6802611096250804E-3</v>
      </c>
      <c r="N302" s="86">
        <f t="shared" ca="1" si="65"/>
        <v>0</v>
      </c>
      <c r="O302" s="87">
        <f t="shared" ca="1" si="66"/>
        <v>0</v>
      </c>
      <c r="P302" s="86">
        <f t="shared" ca="1" si="67"/>
        <v>0</v>
      </c>
      <c r="Q302" s="86">
        <f t="shared" ca="1" si="68"/>
        <v>0</v>
      </c>
      <c r="R302" s="21">
        <f t="shared" ca="1" si="59"/>
        <v>1.6802611096250804E-3</v>
      </c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</row>
    <row r="303" spans="1:35" x14ac:dyDescent="0.2">
      <c r="A303" s="84"/>
      <c r="B303" s="84"/>
      <c r="C303" s="84"/>
      <c r="D303" s="85">
        <f t="shared" si="56"/>
        <v>0</v>
      </c>
      <c r="E303" s="85">
        <f t="shared" si="56"/>
        <v>0</v>
      </c>
      <c r="F303" s="86">
        <f t="shared" si="57"/>
        <v>0</v>
      </c>
      <c r="G303" s="86">
        <f t="shared" si="57"/>
        <v>0</v>
      </c>
      <c r="H303" s="86">
        <f t="shared" si="60"/>
        <v>0</v>
      </c>
      <c r="I303" s="86">
        <f t="shared" si="61"/>
        <v>0</v>
      </c>
      <c r="J303" s="86">
        <f t="shared" si="62"/>
        <v>0</v>
      </c>
      <c r="K303" s="86">
        <f t="shared" si="63"/>
        <v>0</v>
      </c>
      <c r="L303" s="86">
        <f t="shared" si="64"/>
        <v>0</v>
      </c>
      <c r="M303" s="86">
        <f t="shared" ca="1" si="58"/>
        <v>-1.6802611096250804E-3</v>
      </c>
      <c r="N303" s="86">
        <f t="shared" ca="1" si="65"/>
        <v>0</v>
      </c>
      <c r="O303" s="87">
        <f t="shared" ca="1" si="66"/>
        <v>0</v>
      </c>
      <c r="P303" s="86">
        <f t="shared" ca="1" si="67"/>
        <v>0</v>
      </c>
      <c r="Q303" s="86">
        <f t="shared" ca="1" si="68"/>
        <v>0</v>
      </c>
      <c r="R303" s="21">
        <f t="shared" ca="1" si="59"/>
        <v>1.6802611096250804E-3</v>
      </c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</row>
    <row r="304" spans="1:35" x14ac:dyDescent="0.2">
      <c r="A304" s="84"/>
      <c r="B304" s="84"/>
      <c r="C304" s="84"/>
      <c r="D304" s="85">
        <f t="shared" si="56"/>
        <v>0</v>
      </c>
      <c r="E304" s="85">
        <f t="shared" si="56"/>
        <v>0</v>
      </c>
      <c r="F304" s="86">
        <f t="shared" si="57"/>
        <v>0</v>
      </c>
      <c r="G304" s="86">
        <f t="shared" si="57"/>
        <v>0</v>
      </c>
      <c r="H304" s="86">
        <f t="shared" si="60"/>
        <v>0</v>
      </c>
      <c r="I304" s="86">
        <f t="shared" si="61"/>
        <v>0</v>
      </c>
      <c r="J304" s="86">
        <f t="shared" si="62"/>
        <v>0</v>
      </c>
      <c r="K304" s="86">
        <f t="shared" si="63"/>
        <v>0</v>
      </c>
      <c r="L304" s="86">
        <f t="shared" si="64"/>
        <v>0</v>
      </c>
      <c r="M304" s="86">
        <f t="shared" ca="1" si="58"/>
        <v>-1.6802611096250804E-3</v>
      </c>
      <c r="N304" s="86">
        <f t="shared" ca="1" si="65"/>
        <v>0</v>
      </c>
      <c r="O304" s="87">
        <f t="shared" ca="1" si="66"/>
        <v>0</v>
      </c>
      <c r="P304" s="86">
        <f t="shared" ca="1" si="67"/>
        <v>0</v>
      </c>
      <c r="Q304" s="86">
        <f t="shared" ca="1" si="68"/>
        <v>0</v>
      </c>
      <c r="R304" s="21">
        <f t="shared" ca="1" si="59"/>
        <v>1.6802611096250804E-3</v>
      </c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</row>
    <row r="305" spans="1:35" x14ac:dyDescent="0.2">
      <c r="A305" s="84"/>
      <c r="B305" s="84"/>
      <c r="C305" s="84"/>
      <c r="D305" s="85">
        <f t="shared" si="56"/>
        <v>0</v>
      </c>
      <c r="E305" s="85">
        <f t="shared" si="56"/>
        <v>0</v>
      </c>
      <c r="F305" s="86">
        <f t="shared" si="57"/>
        <v>0</v>
      </c>
      <c r="G305" s="86">
        <f t="shared" si="57"/>
        <v>0</v>
      </c>
      <c r="H305" s="86">
        <f t="shared" si="60"/>
        <v>0</v>
      </c>
      <c r="I305" s="86">
        <f t="shared" si="61"/>
        <v>0</v>
      </c>
      <c r="J305" s="86">
        <f t="shared" si="62"/>
        <v>0</v>
      </c>
      <c r="K305" s="86">
        <f t="shared" si="63"/>
        <v>0</v>
      </c>
      <c r="L305" s="86">
        <f t="shared" si="64"/>
        <v>0</v>
      </c>
      <c r="M305" s="86">
        <f t="shared" ca="1" si="58"/>
        <v>-1.6802611096250804E-3</v>
      </c>
      <c r="N305" s="86">
        <f t="shared" ca="1" si="65"/>
        <v>0</v>
      </c>
      <c r="O305" s="87">
        <f t="shared" ca="1" si="66"/>
        <v>0</v>
      </c>
      <c r="P305" s="86">
        <f t="shared" ca="1" si="67"/>
        <v>0</v>
      </c>
      <c r="Q305" s="86">
        <f t="shared" ca="1" si="68"/>
        <v>0</v>
      </c>
      <c r="R305" s="21">
        <f t="shared" ca="1" si="59"/>
        <v>1.6802611096250804E-3</v>
      </c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</row>
    <row r="306" spans="1:35" x14ac:dyDescent="0.2">
      <c r="A306" s="84"/>
      <c r="B306" s="84"/>
      <c r="C306" s="84"/>
      <c r="D306" s="85">
        <f t="shared" si="56"/>
        <v>0</v>
      </c>
      <c r="E306" s="85">
        <f t="shared" si="56"/>
        <v>0</v>
      </c>
      <c r="F306" s="86">
        <f t="shared" si="57"/>
        <v>0</v>
      </c>
      <c r="G306" s="86">
        <f t="shared" si="57"/>
        <v>0</v>
      </c>
      <c r="H306" s="86">
        <f t="shared" si="60"/>
        <v>0</v>
      </c>
      <c r="I306" s="86">
        <f t="shared" si="61"/>
        <v>0</v>
      </c>
      <c r="J306" s="86">
        <f t="shared" si="62"/>
        <v>0</v>
      </c>
      <c r="K306" s="86">
        <f t="shared" si="63"/>
        <v>0</v>
      </c>
      <c r="L306" s="86">
        <f t="shared" si="64"/>
        <v>0</v>
      </c>
      <c r="M306" s="86">
        <f t="shared" ca="1" si="58"/>
        <v>-1.6802611096250804E-3</v>
      </c>
      <c r="N306" s="86">
        <f t="shared" ca="1" si="65"/>
        <v>0</v>
      </c>
      <c r="O306" s="87">
        <f t="shared" ca="1" si="66"/>
        <v>0</v>
      </c>
      <c r="P306" s="86">
        <f t="shared" ca="1" si="67"/>
        <v>0</v>
      </c>
      <c r="Q306" s="86">
        <f t="shared" ca="1" si="68"/>
        <v>0</v>
      </c>
      <c r="R306" s="21">
        <f t="shared" ca="1" si="59"/>
        <v>1.6802611096250804E-3</v>
      </c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</row>
    <row r="307" spans="1:35" x14ac:dyDescent="0.2">
      <c r="A307" s="84"/>
      <c r="B307" s="84"/>
      <c r="C307" s="84"/>
      <c r="D307" s="85">
        <f t="shared" si="56"/>
        <v>0</v>
      </c>
      <c r="E307" s="85">
        <f t="shared" si="56"/>
        <v>0</v>
      </c>
      <c r="F307" s="86">
        <f t="shared" si="57"/>
        <v>0</v>
      </c>
      <c r="G307" s="86">
        <f t="shared" si="57"/>
        <v>0</v>
      </c>
      <c r="H307" s="86">
        <f t="shared" si="60"/>
        <v>0</v>
      </c>
      <c r="I307" s="86">
        <f t="shared" si="61"/>
        <v>0</v>
      </c>
      <c r="J307" s="86">
        <f t="shared" si="62"/>
        <v>0</v>
      </c>
      <c r="K307" s="86">
        <f t="shared" si="63"/>
        <v>0</v>
      </c>
      <c r="L307" s="86">
        <f t="shared" si="64"/>
        <v>0</v>
      </c>
      <c r="M307" s="86">
        <f t="shared" ca="1" si="58"/>
        <v>-1.6802611096250804E-3</v>
      </c>
      <c r="N307" s="86">
        <f t="shared" ca="1" si="65"/>
        <v>0</v>
      </c>
      <c r="O307" s="87">
        <f t="shared" ca="1" si="66"/>
        <v>0</v>
      </c>
      <c r="P307" s="86">
        <f t="shared" ca="1" si="67"/>
        <v>0</v>
      </c>
      <c r="Q307" s="86">
        <f t="shared" ca="1" si="68"/>
        <v>0</v>
      </c>
      <c r="R307" s="21">
        <f t="shared" ca="1" si="59"/>
        <v>1.6802611096250804E-3</v>
      </c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</row>
    <row r="308" spans="1:35" x14ac:dyDescent="0.2">
      <c r="A308" s="84"/>
      <c r="B308" s="84"/>
      <c r="C308" s="84"/>
      <c r="D308" s="85">
        <f t="shared" si="56"/>
        <v>0</v>
      </c>
      <c r="E308" s="85">
        <f t="shared" si="56"/>
        <v>0</v>
      </c>
      <c r="F308" s="86">
        <f t="shared" si="57"/>
        <v>0</v>
      </c>
      <c r="G308" s="86">
        <f t="shared" si="57"/>
        <v>0</v>
      </c>
      <c r="H308" s="86">
        <f t="shared" si="60"/>
        <v>0</v>
      </c>
      <c r="I308" s="86">
        <f t="shared" si="61"/>
        <v>0</v>
      </c>
      <c r="J308" s="86">
        <f t="shared" si="62"/>
        <v>0</v>
      </c>
      <c r="K308" s="86">
        <f t="shared" si="63"/>
        <v>0</v>
      </c>
      <c r="L308" s="86">
        <f t="shared" si="64"/>
        <v>0</v>
      </c>
      <c r="M308" s="86">
        <f t="shared" ca="1" si="58"/>
        <v>-1.6802611096250804E-3</v>
      </c>
      <c r="N308" s="86">
        <f t="shared" ca="1" si="65"/>
        <v>0</v>
      </c>
      <c r="O308" s="87">
        <f t="shared" ca="1" si="66"/>
        <v>0</v>
      </c>
      <c r="P308" s="86">
        <f t="shared" ca="1" si="67"/>
        <v>0</v>
      </c>
      <c r="Q308" s="86">
        <f t="shared" ca="1" si="68"/>
        <v>0</v>
      </c>
      <c r="R308" s="21">
        <f t="shared" ca="1" si="59"/>
        <v>1.6802611096250804E-3</v>
      </c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</row>
    <row r="309" spans="1:35" x14ac:dyDescent="0.2">
      <c r="A309" s="84"/>
      <c r="B309" s="84"/>
      <c r="C309" s="84"/>
      <c r="D309" s="85">
        <f t="shared" si="56"/>
        <v>0</v>
      </c>
      <c r="E309" s="85">
        <f t="shared" si="56"/>
        <v>0</v>
      </c>
      <c r="F309" s="86">
        <f t="shared" si="57"/>
        <v>0</v>
      </c>
      <c r="G309" s="86">
        <f t="shared" si="57"/>
        <v>0</v>
      </c>
      <c r="H309" s="86">
        <f t="shared" si="60"/>
        <v>0</v>
      </c>
      <c r="I309" s="86">
        <f t="shared" si="61"/>
        <v>0</v>
      </c>
      <c r="J309" s="86">
        <f t="shared" si="62"/>
        <v>0</v>
      </c>
      <c r="K309" s="86">
        <f t="shared" si="63"/>
        <v>0</v>
      </c>
      <c r="L309" s="86">
        <f t="shared" si="64"/>
        <v>0</v>
      </c>
      <c r="M309" s="86">
        <f t="shared" ca="1" si="58"/>
        <v>-1.6802611096250804E-3</v>
      </c>
      <c r="N309" s="86">
        <f t="shared" ca="1" si="65"/>
        <v>0</v>
      </c>
      <c r="O309" s="87">
        <f t="shared" ca="1" si="66"/>
        <v>0</v>
      </c>
      <c r="P309" s="86">
        <f t="shared" ca="1" si="67"/>
        <v>0</v>
      </c>
      <c r="Q309" s="86">
        <f t="shared" ca="1" si="68"/>
        <v>0</v>
      </c>
      <c r="R309" s="21">
        <f t="shared" ca="1" si="59"/>
        <v>1.6802611096250804E-3</v>
      </c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</row>
    <row r="310" spans="1:35" x14ac:dyDescent="0.2">
      <c r="A310" s="84"/>
      <c r="B310" s="84"/>
      <c r="C310" s="84"/>
      <c r="D310" s="85">
        <f t="shared" si="56"/>
        <v>0</v>
      </c>
      <c r="E310" s="85">
        <f t="shared" si="56"/>
        <v>0</v>
      </c>
      <c r="F310" s="86">
        <f t="shared" si="57"/>
        <v>0</v>
      </c>
      <c r="G310" s="86">
        <f t="shared" si="57"/>
        <v>0</v>
      </c>
      <c r="H310" s="86">
        <f t="shared" si="60"/>
        <v>0</v>
      </c>
      <c r="I310" s="86">
        <f t="shared" si="61"/>
        <v>0</v>
      </c>
      <c r="J310" s="86">
        <f t="shared" si="62"/>
        <v>0</v>
      </c>
      <c r="K310" s="86">
        <f t="shared" si="63"/>
        <v>0</v>
      </c>
      <c r="L310" s="86">
        <f t="shared" si="64"/>
        <v>0</v>
      </c>
      <c r="M310" s="86">
        <f t="shared" ca="1" si="58"/>
        <v>-1.6802611096250804E-3</v>
      </c>
      <c r="N310" s="86">
        <f t="shared" ca="1" si="65"/>
        <v>0</v>
      </c>
      <c r="O310" s="87">
        <f t="shared" ca="1" si="66"/>
        <v>0</v>
      </c>
      <c r="P310" s="86">
        <f t="shared" ca="1" si="67"/>
        <v>0</v>
      </c>
      <c r="Q310" s="86">
        <f t="shared" ca="1" si="68"/>
        <v>0</v>
      </c>
      <c r="R310" s="21">
        <f t="shared" ca="1" si="59"/>
        <v>1.6802611096250804E-3</v>
      </c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</row>
    <row r="311" spans="1:35" x14ac:dyDescent="0.2">
      <c r="A311" s="84"/>
      <c r="B311" s="84"/>
      <c r="C311" s="84"/>
      <c r="D311" s="85">
        <f t="shared" si="56"/>
        <v>0</v>
      </c>
      <c r="E311" s="85">
        <f t="shared" si="56"/>
        <v>0</v>
      </c>
      <c r="F311" s="86">
        <f t="shared" si="57"/>
        <v>0</v>
      </c>
      <c r="G311" s="86">
        <f t="shared" si="57"/>
        <v>0</v>
      </c>
      <c r="H311" s="86">
        <f t="shared" si="60"/>
        <v>0</v>
      </c>
      <c r="I311" s="86">
        <f t="shared" si="61"/>
        <v>0</v>
      </c>
      <c r="J311" s="86">
        <f t="shared" si="62"/>
        <v>0</v>
      </c>
      <c r="K311" s="86">
        <f t="shared" si="63"/>
        <v>0</v>
      </c>
      <c r="L311" s="86">
        <f t="shared" si="64"/>
        <v>0</v>
      </c>
      <c r="M311" s="86">
        <f t="shared" ca="1" si="58"/>
        <v>-1.6802611096250804E-3</v>
      </c>
      <c r="N311" s="86">
        <f t="shared" ca="1" si="65"/>
        <v>0</v>
      </c>
      <c r="O311" s="87">
        <f t="shared" ca="1" si="66"/>
        <v>0</v>
      </c>
      <c r="P311" s="86">
        <f t="shared" ca="1" si="67"/>
        <v>0</v>
      </c>
      <c r="Q311" s="86">
        <f t="shared" ca="1" si="68"/>
        <v>0</v>
      </c>
      <c r="R311" s="21">
        <f t="shared" ca="1" si="59"/>
        <v>1.6802611096250804E-3</v>
      </c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</row>
    <row r="312" spans="1:35" x14ac:dyDescent="0.2">
      <c r="A312" s="84"/>
      <c r="B312" s="84"/>
      <c r="C312" s="84"/>
      <c r="D312" s="85">
        <f t="shared" si="56"/>
        <v>0</v>
      </c>
      <c r="E312" s="85">
        <f t="shared" si="56"/>
        <v>0</v>
      </c>
      <c r="F312" s="86">
        <f t="shared" si="57"/>
        <v>0</v>
      </c>
      <c r="G312" s="86">
        <f t="shared" si="57"/>
        <v>0</v>
      </c>
      <c r="H312" s="86">
        <f t="shared" si="60"/>
        <v>0</v>
      </c>
      <c r="I312" s="86">
        <f t="shared" si="61"/>
        <v>0</v>
      </c>
      <c r="J312" s="86">
        <f t="shared" si="62"/>
        <v>0</v>
      </c>
      <c r="K312" s="86">
        <f t="shared" si="63"/>
        <v>0</v>
      </c>
      <c r="L312" s="86">
        <f t="shared" si="64"/>
        <v>0</v>
      </c>
      <c r="M312" s="86">
        <f t="shared" ca="1" si="58"/>
        <v>-1.6802611096250804E-3</v>
      </c>
      <c r="N312" s="86">
        <f t="shared" ca="1" si="65"/>
        <v>0</v>
      </c>
      <c r="O312" s="87">
        <f t="shared" ca="1" si="66"/>
        <v>0</v>
      </c>
      <c r="P312" s="86">
        <f t="shared" ca="1" si="67"/>
        <v>0</v>
      </c>
      <c r="Q312" s="86">
        <f t="shared" ca="1" si="68"/>
        <v>0</v>
      </c>
      <c r="R312" s="21">
        <f t="shared" ca="1" si="59"/>
        <v>1.6802611096250804E-3</v>
      </c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</row>
    <row r="313" spans="1:35" x14ac:dyDescent="0.2">
      <c r="A313" s="84"/>
      <c r="B313" s="84"/>
      <c r="C313" s="84"/>
      <c r="D313" s="85">
        <f t="shared" si="56"/>
        <v>0</v>
      </c>
      <c r="E313" s="85">
        <f t="shared" si="56"/>
        <v>0</v>
      </c>
      <c r="F313" s="86">
        <f t="shared" si="57"/>
        <v>0</v>
      </c>
      <c r="G313" s="86">
        <f t="shared" si="57"/>
        <v>0</v>
      </c>
      <c r="H313" s="86">
        <f t="shared" si="60"/>
        <v>0</v>
      </c>
      <c r="I313" s="86">
        <f t="shared" si="61"/>
        <v>0</v>
      </c>
      <c r="J313" s="86">
        <f t="shared" si="62"/>
        <v>0</v>
      </c>
      <c r="K313" s="86">
        <f t="shared" si="63"/>
        <v>0</v>
      </c>
      <c r="L313" s="86">
        <f t="shared" si="64"/>
        <v>0</v>
      </c>
      <c r="M313" s="86">
        <f t="shared" ca="1" si="58"/>
        <v>-1.6802611096250804E-3</v>
      </c>
      <c r="N313" s="86">
        <f t="shared" ca="1" si="65"/>
        <v>0</v>
      </c>
      <c r="O313" s="87">
        <f t="shared" ca="1" si="66"/>
        <v>0</v>
      </c>
      <c r="P313" s="86">
        <f t="shared" ca="1" si="67"/>
        <v>0</v>
      </c>
      <c r="Q313" s="86">
        <f t="shared" ca="1" si="68"/>
        <v>0</v>
      </c>
      <c r="R313" s="21">
        <f t="shared" ca="1" si="59"/>
        <v>1.6802611096250804E-3</v>
      </c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</row>
    <row r="314" spans="1:35" x14ac:dyDescent="0.2">
      <c r="A314" s="84"/>
      <c r="B314" s="84"/>
      <c r="C314" s="84"/>
      <c r="D314" s="85">
        <f t="shared" si="56"/>
        <v>0</v>
      </c>
      <c r="E314" s="85">
        <f t="shared" si="56"/>
        <v>0</v>
      </c>
      <c r="F314" s="86">
        <f t="shared" si="57"/>
        <v>0</v>
      </c>
      <c r="G314" s="86">
        <f t="shared" si="57"/>
        <v>0</v>
      </c>
      <c r="H314" s="86">
        <f t="shared" si="60"/>
        <v>0</v>
      </c>
      <c r="I314" s="86">
        <f t="shared" si="61"/>
        <v>0</v>
      </c>
      <c r="J314" s="86">
        <f t="shared" si="62"/>
        <v>0</v>
      </c>
      <c r="K314" s="86">
        <f t="shared" si="63"/>
        <v>0</v>
      </c>
      <c r="L314" s="86">
        <f t="shared" si="64"/>
        <v>0</v>
      </c>
      <c r="M314" s="86">
        <f t="shared" ca="1" si="58"/>
        <v>-1.6802611096250804E-3</v>
      </c>
      <c r="N314" s="86">
        <f t="shared" ca="1" si="65"/>
        <v>0</v>
      </c>
      <c r="O314" s="87">
        <f t="shared" ca="1" si="66"/>
        <v>0</v>
      </c>
      <c r="P314" s="86">
        <f t="shared" ca="1" si="67"/>
        <v>0</v>
      </c>
      <c r="Q314" s="86">
        <f t="shared" ca="1" si="68"/>
        <v>0</v>
      </c>
      <c r="R314" s="21">
        <f t="shared" ca="1" si="59"/>
        <v>1.6802611096250804E-3</v>
      </c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</row>
    <row r="315" spans="1:35" x14ac:dyDescent="0.2">
      <c r="A315" s="84"/>
      <c r="B315" s="84"/>
      <c r="C315" s="84"/>
      <c r="D315" s="85">
        <f t="shared" si="56"/>
        <v>0</v>
      </c>
      <c r="E315" s="85">
        <f t="shared" si="56"/>
        <v>0</v>
      </c>
      <c r="F315" s="86">
        <f t="shared" si="57"/>
        <v>0</v>
      </c>
      <c r="G315" s="86">
        <f t="shared" si="57"/>
        <v>0</v>
      </c>
      <c r="H315" s="86">
        <f t="shared" si="60"/>
        <v>0</v>
      </c>
      <c r="I315" s="86">
        <f t="shared" si="61"/>
        <v>0</v>
      </c>
      <c r="J315" s="86">
        <f t="shared" si="62"/>
        <v>0</v>
      </c>
      <c r="K315" s="86">
        <f t="shared" si="63"/>
        <v>0</v>
      </c>
      <c r="L315" s="86">
        <f t="shared" si="64"/>
        <v>0</v>
      </c>
      <c r="M315" s="86">
        <f t="shared" ca="1" si="58"/>
        <v>-1.6802611096250804E-3</v>
      </c>
      <c r="N315" s="86">
        <f t="shared" ca="1" si="65"/>
        <v>0</v>
      </c>
      <c r="O315" s="87">
        <f t="shared" ca="1" si="66"/>
        <v>0</v>
      </c>
      <c r="P315" s="86">
        <f t="shared" ca="1" si="67"/>
        <v>0</v>
      </c>
      <c r="Q315" s="86">
        <f t="shared" ca="1" si="68"/>
        <v>0</v>
      </c>
      <c r="R315" s="21">
        <f t="shared" ca="1" si="59"/>
        <v>1.6802611096250804E-3</v>
      </c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</row>
    <row r="316" spans="1:35" x14ac:dyDescent="0.2">
      <c r="A316" s="84"/>
      <c r="B316" s="84"/>
      <c r="C316" s="84"/>
      <c r="D316" s="85">
        <f t="shared" si="56"/>
        <v>0</v>
      </c>
      <c r="E316" s="85">
        <f t="shared" si="56"/>
        <v>0</v>
      </c>
      <c r="F316" s="86">
        <f t="shared" si="57"/>
        <v>0</v>
      </c>
      <c r="G316" s="86">
        <f t="shared" si="57"/>
        <v>0</v>
      </c>
      <c r="H316" s="86">
        <f t="shared" si="60"/>
        <v>0</v>
      </c>
      <c r="I316" s="86">
        <f t="shared" si="61"/>
        <v>0</v>
      </c>
      <c r="J316" s="86">
        <f t="shared" si="62"/>
        <v>0</v>
      </c>
      <c r="K316" s="86">
        <f t="shared" si="63"/>
        <v>0</v>
      </c>
      <c r="L316" s="86">
        <f t="shared" si="64"/>
        <v>0</v>
      </c>
      <c r="M316" s="86">
        <f t="shared" ca="1" si="58"/>
        <v>-1.6802611096250804E-3</v>
      </c>
      <c r="N316" s="86">
        <f t="shared" ca="1" si="65"/>
        <v>0</v>
      </c>
      <c r="O316" s="87">
        <f t="shared" ca="1" si="66"/>
        <v>0</v>
      </c>
      <c r="P316" s="86">
        <f t="shared" ca="1" si="67"/>
        <v>0</v>
      </c>
      <c r="Q316" s="86">
        <f t="shared" ca="1" si="68"/>
        <v>0</v>
      </c>
      <c r="R316" s="21">
        <f t="shared" ca="1" si="59"/>
        <v>1.6802611096250804E-3</v>
      </c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</row>
    <row r="317" spans="1:35" x14ac:dyDescent="0.2">
      <c r="A317" s="84"/>
      <c r="B317" s="84"/>
      <c r="C317" s="84"/>
      <c r="D317" s="85">
        <f t="shared" si="56"/>
        <v>0</v>
      </c>
      <c r="E317" s="85">
        <f t="shared" si="56"/>
        <v>0</v>
      </c>
      <c r="F317" s="86">
        <f t="shared" si="57"/>
        <v>0</v>
      </c>
      <c r="G317" s="86">
        <f t="shared" si="57"/>
        <v>0</v>
      </c>
      <c r="H317" s="86">
        <f t="shared" si="60"/>
        <v>0</v>
      </c>
      <c r="I317" s="86">
        <f t="shared" si="61"/>
        <v>0</v>
      </c>
      <c r="J317" s="86">
        <f t="shared" si="62"/>
        <v>0</v>
      </c>
      <c r="K317" s="86">
        <f t="shared" si="63"/>
        <v>0</v>
      </c>
      <c r="L317" s="86">
        <f t="shared" si="64"/>
        <v>0</v>
      </c>
      <c r="M317" s="86">
        <f t="shared" ca="1" si="58"/>
        <v>-1.6802611096250804E-3</v>
      </c>
      <c r="N317" s="86">
        <f t="shared" ca="1" si="65"/>
        <v>0</v>
      </c>
      <c r="O317" s="87">
        <f t="shared" ca="1" si="66"/>
        <v>0</v>
      </c>
      <c r="P317" s="86">
        <f t="shared" ca="1" si="67"/>
        <v>0</v>
      </c>
      <c r="Q317" s="86">
        <f t="shared" ca="1" si="68"/>
        <v>0</v>
      </c>
      <c r="R317" s="21">
        <f t="shared" ca="1" si="59"/>
        <v>1.6802611096250804E-3</v>
      </c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</row>
    <row r="318" spans="1:35" x14ac:dyDescent="0.2">
      <c r="A318" s="84"/>
      <c r="B318" s="84"/>
      <c r="C318" s="84"/>
      <c r="D318" s="85">
        <f t="shared" si="56"/>
        <v>0</v>
      </c>
      <c r="E318" s="85">
        <f t="shared" si="56"/>
        <v>0</v>
      </c>
      <c r="F318" s="86">
        <f t="shared" si="57"/>
        <v>0</v>
      </c>
      <c r="G318" s="86">
        <f t="shared" si="57"/>
        <v>0</v>
      </c>
      <c r="H318" s="86">
        <f t="shared" si="60"/>
        <v>0</v>
      </c>
      <c r="I318" s="86">
        <f t="shared" si="61"/>
        <v>0</v>
      </c>
      <c r="J318" s="86">
        <f t="shared" si="62"/>
        <v>0</v>
      </c>
      <c r="K318" s="86">
        <f t="shared" si="63"/>
        <v>0</v>
      </c>
      <c r="L318" s="86">
        <f t="shared" si="64"/>
        <v>0</v>
      </c>
      <c r="M318" s="86">
        <f t="shared" ca="1" si="58"/>
        <v>-1.6802611096250804E-3</v>
      </c>
      <c r="N318" s="86">
        <f t="shared" ca="1" si="65"/>
        <v>0</v>
      </c>
      <c r="O318" s="87">
        <f t="shared" ca="1" si="66"/>
        <v>0</v>
      </c>
      <c r="P318" s="86">
        <f t="shared" ca="1" si="67"/>
        <v>0</v>
      </c>
      <c r="Q318" s="86">
        <f t="shared" ca="1" si="68"/>
        <v>0</v>
      </c>
      <c r="R318" s="21">
        <f t="shared" ca="1" si="59"/>
        <v>1.6802611096250804E-3</v>
      </c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</row>
    <row r="319" spans="1:35" x14ac:dyDescent="0.2">
      <c r="A319" s="84"/>
      <c r="B319" s="84"/>
      <c r="C319" s="84"/>
      <c r="D319" s="85">
        <f t="shared" si="56"/>
        <v>0</v>
      </c>
      <c r="E319" s="85">
        <f t="shared" si="56"/>
        <v>0</v>
      </c>
      <c r="F319" s="86">
        <f t="shared" si="57"/>
        <v>0</v>
      </c>
      <c r="G319" s="86">
        <f t="shared" si="57"/>
        <v>0</v>
      </c>
      <c r="H319" s="86">
        <f t="shared" si="60"/>
        <v>0</v>
      </c>
      <c r="I319" s="86">
        <f t="shared" si="61"/>
        <v>0</v>
      </c>
      <c r="J319" s="86">
        <f t="shared" si="62"/>
        <v>0</v>
      </c>
      <c r="K319" s="86">
        <f t="shared" si="63"/>
        <v>0</v>
      </c>
      <c r="L319" s="86">
        <f t="shared" si="64"/>
        <v>0</v>
      </c>
      <c r="M319" s="86">
        <f t="shared" ca="1" si="58"/>
        <v>-1.6802611096250804E-3</v>
      </c>
      <c r="N319" s="86">
        <f t="shared" ca="1" si="65"/>
        <v>0</v>
      </c>
      <c r="O319" s="87">
        <f t="shared" ca="1" si="66"/>
        <v>0</v>
      </c>
      <c r="P319" s="86">
        <f t="shared" ca="1" si="67"/>
        <v>0</v>
      </c>
      <c r="Q319" s="86">
        <f t="shared" ca="1" si="68"/>
        <v>0</v>
      </c>
      <c r="R319" s="21">
        <f t="shared" ca="1" si="59"/>
        <v>1.6802611096250804E-3</v>
      </c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</row>
    <row r="320" spans="1:35" x14ac:dyDescent="0.2">
      <c r="A320" s="84"/>
      <c r="B320" s="84"/>
      <c r="C320" s="84"/>
      <c r="D320" s="85">
        <f t="shared" si="56"/>
        <v>0</v>
      </c>
      <c r="E320" s="85">
        <f t="shared" si="56"/>
        <v>0</v>
      </c>
      <c r="F320" s="86">
        <f t="shared" si="57"/>
        <v>0</v>
      </c>
      <c r="G320" s="86">
        <f t="shared" si="57"/>
        <v>0</v>
      </c>
      <c r="H320" s="86">
        <f t="shared" si="60"/>
        <v>0</v>
      </c>
      <c r="I320" s="86">
        <f t="shared" si="61"/>
        <v>0</v>
      </c>
      <c r="J320" s="86">
        <f t="shared" si="62"/>
        <v>0</v>
      </c>
      <c r="K320" s="86">
        <f t="shared" si="63"/>
        <v>0</v>
      </c>
      <c r="L320" s="86">
        <f t="shared" si="64"/>
        <v>0</v>
      </c>
      <c r="M320" s="86">
        <f t="shared" ca="1" si="58"/>
        <v>-1.6802611096250804E-3</v>
      </c>
      <c r="N320" s="86">
        <f t="shared" ca="1" si="65"/>
        <v>0</v>
      </c>
      <c r="O320" s="87">
        <f t="shared" ca="1" si="66"/>
        <v>0</v>
      </c>
      <c r="P320" s="86">
        <f t="shared" ca="1" si="67"/>
        <v>0</v>
      </c>
      <c r="Q320" s="86">
        <f t="shared" ca="1" si="68"/>
        <v>0</v>
      </c>
      <c r="R320" s="21">
        <f t="shared" ca="1" si="59"/>
        <v>1.6802611096250804E-3</v>
      </c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</row>
    <row r="321" spans="1:35" x14ac:dyDescent="0.2">
      <c r="A321" s="84"/>
      <c r="B321" s="84"/>
      <c r="C321" s="84"/>
      <c r="D321" s="85">
        <f t="shared" si="56"/>
        <v>0</v>
      </c>
      <c r="E321" s="85">
        <f t="shared" si="56"/>
        <v>0</v>
      </c>
      <c r="F321" s="86">
        <f t="shared" si="57"/>
        <v>0</v>
      </c>
      <c r="G321" s="86">
        <f t="shared" si="57"/>
        <v>0</v>
      </c>
      <c r="H321" s="86">
        <f t="shared" si="60"/>
        <v>0</v>
      </c>
      <c r="I321" s="86">
        <f t="shared" si="61"/>
        <v>0</v>
      </c>
      <c r="J321" s="86">
        <f t="shared" si="62"/>
        <v>0</v>
      </c>
      <c r="K321" s="86">
        <f t="shared" si="63"/>
        <v>0</v>
      </c>
      <c r="L321" s="86">
        <f t="shared" si="64"/>
        <v>0</v>
      </c>
      <c r="M321" s="86">
        <f t="shared" ca="1" si="58"/>
        <v>-1.6802611096250804E-3</v>
      </c>
      <c r="N321" s="86">
        <f t="shared" ca="1" si="65"/>
        <v>0</v>
      </c>
      <c r="O321" s="87">
        <f t="shared" ca="1" si="66"/>
        <v>0</v>
      </c>
      <c r="P321" s="86">
        <f t="shared" ca="1" si="67"/>
        <v>0</v>
      </c>
      <c r="Q321" s="86">
        <f t="shared" ca="1" si="68"/>
        <v>0</v>
      </c>
      <c r="R321" s="21">
        <f t="shared" ca="1" si="59"/>
        <v>1.6802611096250804E-3</v>
      </c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</row>
    <row r="322" spans="1:35" x14ac:dyDescent="0.2">
      <c r="A322" s="84"/>
      <c r="B322" s="84"/>
      <c r="C322" s="84"/>
      <c r="D322" s="85">
        <f t="shared" si="56"/>
        <v>0</v>
      </c>
      <c r="E322" s="85">
        <f t="shared" si="56"/>
        <v>0</v>
      </c>
      <c r="F322" s="86">
        <f t="shared" si="57"/>
        <v>0</v>
      </c>
      <c r="G322" s="86">
        <f t="shared" si="57"/>
        <v>0</v>
      </c>
      <c r="H322" s="86">
        <f t="shared" si="60"/>
        <v>0</v>
      </c>
      <c r="I322" s="86">
        <f t="shared" si="61"/>
        <v>0</v>
      </c>
      <c r="J322" s="86">
        <f t="shared" si="62"/>
        <v>0</v>
      </c>
      <c r="K322" s="86">
        <f t="shared" si="63"/>
        <v>0</v>
      </c>
      <c r="L322" s="86">
        <f t="shared" si="64"/>
        <v>0</v>
      </c>
      <c r="M322" s="86">
        <f t="shared" ca="1" si="58"/>
        <v>-1.6802611096250804E-3</v>
      </c>
      <c r="N322" s="86">
        <f t="shared" ca="1" si="65"/>
        <v>0</v>
      </c>
      <c r="O322" s="87">
        <f t="shared" ca="1" si="66"/>
        <v>0</v>
      </c>
      <c r="P322" s="86">
        <f t="shared" ca="1" si="67"/>
        <v>0</v>
      </c>
      <c r="Q322" s="86">
        <f t="shared" ca="1" si="68"/>
        <v>0</v>
      </c>
      <c r="R322" s="21">
        <f t="shared" ca="1" si="59"/>
        <v>1.6802611096250804E-3</v>
      </c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</row>
    <row r="323" spans="1:35" x14ac:dyDescent="0.2">
      <c r="A323" s="84"/>
      <c r="B323" s="84"/>
      <c r="C323" s="84"/>
      <c r="D323" s="85">
        <f t="shared" si="56"/>
        <v>0</v>
      </c>
      <c r="E323" s="85">
        <f t="shared" si="56"/>
        <v>0</v>
      </c>
      <c r="F323" s="86">
        <f t="shared" si="57"/>
        <v>0</v>
      </c>
      <c r="G323" s="86">
        <f t="shared" si="57"/>
        <v>0</v>
      </c>
      <c r="H323" s="86">
        <f t="shared" si="60"/>
        <v>0</v>
      </c>
      <c r="I323" s="86">
        <f t="shared" si="61"/>
        <v>0</v>
      </c>
      <c r="J323" s="86">
        <f t="shared" si="62"/>
        <v>0</v>
      </c>
      <c r="K323" s="86">
        <f t="shared" si="63"/>
        <v>0</v>
      </c>
      <c r="L323" s="86">
        <f t="shared" si="64"/>
        <v>0</v>
      </c>
      <c r="M323" s="86">
        <f t="shared" ca="1" si="58"/>
        <v>-1.6802611096250804E-3</v>
      </c>
      <c r="N323" s="86">
        <f t="shared" ca="1" si="65"/>
        <v>0</v>
      </c>
      <c r="O323" s="87">
        <f t="shared" ca="1" si="66"/>
        <v>0</v>
      </c>
      <c r="P323" s="86">
        <f t="shared" ca="1" si="67"/>
        <v>0</v>
      </c>
      <c r="Q323" s="86">
        <f t="shared" ca="1" si="68"/>
        <v>0</v>
      </c>
      <c r="R323" s="21">
        <f t="shared" ca="1" si="59"/>
        <v>1.6802611096250804E-3</v>
      </c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</row>
    <row r="324" spans="1:35" x14ac:dyDescent="0.2">
      <c r="A324" s="84"/>
      <c r="B324" s="84"/>
      <c r="C324" s="84"/>
      <c r="D324" s="85">
        <f t="shared" si="56"/>
        <v>0</v>
      </c>
      <c r="E324" s="85">
        <f t="shared" si="56"/>
        <v>0</v>
      </c>
      <c r="F324" s="86">
        <f t="shared" si="57"/>
        <v>0</v>
      </c>
      <c r="G324" s="86">
        <f t="shared" si="57"/>
        <v>0</v>
      </c>
      <c r="H324" s="86">
        <f t="shared" si="60"/>
        <v>0</v>
      </c>
      <c r="I324" s="86">
        <f t="shared" si="61"/>
        <v>0</v>
      </c>
      <c r="J324" s="86">
        <f t="shared" si="62"/>
        <v>0</v>
      </c>
      <c r="K324" s="86">
        <f t="shared" si="63"/>
        <v>0</v>
      </c>
      <c r="L324" s="86">
        <f t="shared" si="64"/>
        <v>0</v>
      </c>
      <c r="M324" s="86">
        <f t="shared" ca="1" si="58"/>
        <v>-1.6802611096250804E-3</v>
      </c>
      <c r="N324" s="86">
        <f t="shared" ca="1" si="65"/>
        <v>0</v>
      </c>
      <c r="O324" s="87">
        <f t="shared" ca="1" si="66"/>
        <v>0</v>
      </c>
      <c r="P324" s="86">
        <f t="shared" ca="1" si="67"/>
        <v>0</v>
      </c>
      <c r="Q324" s="86">
        <f t="shared" ca="1" si="68"/>
        <v>0</v>
      </c>
      <c r="R324" s="21">
        <f t="shared" ca="1" si="59"/>
        <v>1.6802611096250804E-3</v>
      </c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</row>
    <row r="325" spans="1:35" x14ac:dyDescent="0.2">
      <c r="A325" s="84"/>
      <c r="B325" s="84"/>
      <c r="C325" s="84"/>
      <c r="D325" s="85">
        <f t="shared" si="56"/>
        <v>0</v>
      </c>
      <c r="E325" s="85">
        <f t="shared" si="56"/>
        <v>0</v>
      </c>
      <c r="F325" s="86">
        <f t="shared" si="57"/>
        <v>0</v>
      </c>
      <c r="G325" s="86">
        <f t="shared" si="57"/>
        <v>0</v>
      </c>
      <c r="H325" s="86">
        <f t="shared" si="60"/>
        <v>0</v>
      </c>
      <c r="I325" s="86">
        <f t="shared" si="61"/>
        <v>0</v>
      </c>
      <c r="J325" s="86">
        <f t="shared" si="62"/>
        <v>0</v>
      </c>
      <c r="K325" s="86">
        <f t="shared" si="63"/>
        <v>0</v>
      </c>
      <c r="L325" s="86">
        <f t="shared" si="64"/>
        <v>0</v>
      </c>
      <c r="M325" s="86">
        <f t="shared" ca="1" si="58"/>
        <v>-1.6802611096250804E-3</v>
      </c>
      <c r="N325" s="86">
        <f t="shared" ca="1" si="65"/>
        <v>0</v>
      </c>
      <c r="O325" s="87">
        <f t="shared" ca="1" si="66"/>
        <v>0</v>
      </c>
      <c r="P325" s="86">
        <f t="shared" ca="1" si="67"/>
        <v>0</v>
      </c>
      <c r="Q325" s="86">
        <f t="shared" ca="1" si="68"/>
        <v>0</v>
      </c>
      <c r="R325" s="21">
        <f t="shared" ca="1" si="59"/>
        <v>1.6802611096250804E-3</v>
      </c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</row>
    <row r="326" spans="1:35" x14ac:dyDescent="0.2">
      <c r="A326" s="84"/>
      <c r="B326" s="84"/>
      <c r="C326" s="84"/>
      <c r="D326" s="85">
        <f t="shared" si="56"/>
        <v>0</v>
      </c>
      <c r="E326" s="85">
        <f t="shared" si="56"/>
        <v>0</v>
      </c>
      <c r="F326" s="86">
        <f t="shared" si="57"/>
        <v>0</v>
      </c>
      <c r="G326" s="86">
        <f t="shared" si="57"/>
        <v>0</v>
      </c>
      <c r="H326" s="86">
        <f t="shared" si="60"/>
        <v>0</v>
      </c>
      <c r="I326" s="86">
        <f t="shared" si="61"/>
        <v>0</v>
      </c>
      <c r="J326" s="86">
        <f t="shared" si="62"/>
        <v>0</v>
      </c>
      <c r="K326" s="86">
        <f t="shared" si="63"/>
        <v>0</v>
      </c>
      <c r="L326" s="86">
        <f t="shared" si="64"/>
        <v>0</v>
      </c>
      <c r="M326" s="86">
        <f t="shared" ca="1" si="58"/>
        <v>-1.6802611096250804E-3</v>
      </c>
      <c r="N326" s="86">
        <f t="shared" ca="1" si="65"/>
        <v>0</v>
      </c>
      <c r="O326" s="87">
        <f t="shared" ca="1" si="66"/>
        <v>0</v>
      </c>
      <c r="P326" s="86">
        <f t="shared" ca="1" si="67"/>
        <v>0</v>
      </c>
      <c r="Q326" s="86">
        <f t="shared" ca="1" si="68"/>
        <v>0</v>
      </c>
      <c r="R326" s="21">
        <f t="shared" ca="1" si="59"/>
        <v>1.6802611096250804E-3</v>
      </c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</row>
    <row r="327" spans="1:35" x14ac:dyDescent="0.2">
      <c r="A327" s="84"/>
      <c r="B327" s="84"/>
      <c r="C327" s="84"/>
      <c r="D327" s="85">
        <f t="shared" si="56"/>
        <v>0</v>
      </c>
      <c r="E327" s="85">
        <f t="shared" si="56"/>
        <v>0</v>
      </c>
      <c r="F327" s="86">
        <f t="shared" si="57"/>
        <v>0</v>
      </c>
      <c r="G327" s="86">
        <f t="shared" si="57"/>
        <v>0</v>
      </c>
      <c r="H327" s="86">
        <f t="shared" si="60"/>
        <v>0</v>
      </c>
      <c r="I327" s="86">
        <f t="shared" si="61"/>
        <v>0</v>
      </c>
      <c r="J327" s="86">
        <f t="shared" si="62"/>
        <v>0</v>
      </c>
      <c r="K327" s="86">
        <f t="shared" si="63"/>
        <v>0</v>
      </c>
      <c r="L327" s="86">
        <f t="shared" si="64"/>
        <v>0</v>
      </c>
      <c r="M327" s="86">
        <f t="shared" ca="1" si="58"/>
        <v>-1.6802611096250804E-3</v>
      </c>
      <c r="N327" s="86">
        <f t="shared" ca="1" si="65"/>
        <v>0</v>
      </c>
      <c r="O327" s="87">
        <f t="shared" ca="1" si="66"/>
        <v>0</v>
      </c>
      <c r="P327" s="86">
        <f t="shared" ca="1" si="67"/>
        <v>0</v>
      </c>
      <c r="Q327" s="86">
        <f t="shared" ca="1" si="68"/>
        <v>0</v>
      </c>
      <c r="R327" s="21">
        <f t="shared" ca="1" si="59"/>
        <v>1.6802611096250804E-3</v>
      </c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</row>
    <row r="328" spans="1:35" x14ac:dyDescent="0.2">
      <c r="A328" s="84"/>
      <c r="B328" s="84"/>
      <c r="C328" s="84"/>
      <c r="D328" s="85">
        <f t="shared" si="56"/>
        <v>0</v>
      </c>
      <c r="E328" s="85">
        <f t="shared" si="56"/>
        <v>0</v>
      </c>
      <c r="F328" s="86">
        <f t="shared" si="57"/>
        <v>0</v>
      </c>
      <c r="G328" s="86">
        <f t="shared" si="57"/>
        <v>0</v>
      </c>
      <c r="H328" s="86">
        <f t="shared" si="60"/>
        <v>0</v>
      </c>
      <c r="I328" s="86">
        <f t="shared" si="61"/>
        <v>0</v>
      </c>
      <c r="J328" s="86">
        <f t="shared" si="62"/>
        <v>0</v>
      </c>
      <c r="K328" s="86">
        <f t="shared" si="63"/>
        <v>0</v>
      </c>
      <c r="L328" s="86">
        <f t="shared" si="64"/>
        <v>0</v>
      </c>
      <c r="M328" s="86">
        <f t="shared" ca="1" si="58"/>
        <v>-1.6802611096250804E-3</v>
      </c>
      <c r="N328" s="86">
        <f t="shared" ca="1" si="65"/>
        <v>0</v>
      </c>
      <c r="O328" s="87">
        <f t="shared" ca="1" si="66"/>
        <v>0</v>
      </c>
      <c r="P328" s="86">
        <f t="shared" ca="1" si="67"/>
        <v>0</v>
      </c>
      <c r="Q328" s="86">
        <f t="shared" ca="1" si="68"/>
        <v>0</v>
      </c>
      <c r="R328" s="21">
        <f t="shared" ca="1" si="59"/>
        <v>1.6802611096250804E-3</v>
      </c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</row>
    <row r="329" spans="1:35" x14ac:dyDescent="0.2">
      <c r="A329" s="84"/>
      <c r="B329" s="84"/>
      <c r="C329" s="84"/>
      <c r="D329" s="85">
        <f t="shared" si="56"/>
        <v>0</v>
      </c>
      <c r="E329" s="85">
        <f t="shared" si="56"/>
        <v>0</v>
      </c>
      <c r="F329" s="86">
        <f t="shared" si="57"/>
        <v>0</v>
      </c>
      <c r="G329" s="86">
        <f t="shared" si="57"/>
        <v>0</v>
      </c>
      <c r="H329" s="86">
        <f t="shared" si="60"/>
        <v>0</v>
      </c>
      <c r="I329" s="86">
        <f t="shared" si="61"/>
        <v>0</v>
      </c>
      <c r="J329" s="86">
        <f t="shared" si="62"/>
        <v>0</v>
      </c>
      <c r="K329" s="86">
        <f t="shared" si="63"/>
        <v>0</v>
      </c>
      <c r="L329" s="86">
        <f t="shared" si="64"/>
        <v>0</v>
      </c>
      <c r="M329" s="86">
        <f t="shared" ca="1" si="58"/>
        <v>-1.6802611096250804E-3</v>
      </c>
      <c r="N329" s="86">
        <f t="shared" ca="1" si="65"/>
        <v>0</v>
      </c>
      <c r="O329" s="87">
        <f t="shared" ca="1" si="66"/>
        <v>0</v>
      </c>
      <c r="P329" s="86">
        <f t="shared" ca="1" si="67"/>
        <v>0</v>
      </c>
      <c r="Q329" s="86">
        <f t="shared" ca="1" si="68"/>
        <v>0</v>
      </c>
      <c r="R329" s="21">
        <f t="shared" ca="1" si="59"/>
        <v>1.6802611096250804E-3</v>
      </c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</row>
    <row r="330" spans="1:35" x14ac:dyDescent="0.2">
      <c r="A330" s="84"/>
      <c r="B330" s="84"/>
      <c r="C330" s="84"/>
      <c r="D330" s="85">
        <f t="shared" si="56"/>
        <v>0</v>
      </c>
      <c r="E330" s="85">
        <f t="shared" si="56"/>
        <v>0</v>
      </c>
      <c r="F330" s="86">
        <f t="shared" si="57"/>
        <v>0</v>
      </c>
      <c r="G330" s="86">
        <f t="shared" si="57"/>
        <v>0</v>
      </c>
      <c r="H330" s="86">
        <f t="shared" si="60"/>
        <v>0</v>
      </c>
      <c r="I330" s="86">
        <f t="shared" si="61"/>
        <v>0</v>
      </c>
      <c r="J330" s="86">
        <f t="shared" si="62"/>
        <v>0</v>
      </c>
      <c r="K330" s="86">
        <f t="shared" si="63"/>
        <v>0</v>
      </c>
      <c r="L330" s="86">
        <f t="shared" si="64"/>
        <v>0</v>
      </c>
      <c r="M330" s="86">
        <f t="shared" ca="1" si="58"/>
        <v>-1.6802611096250804E-3</v>
      </c>
      <c r="N330" s="86">
        <f t="shared" ca="1" si="65"/>
        <v>0</v>
      </c>
      <c r="O330" s="87">
        <f t="shared" ca="1" si="66"/>
        <v>0</v>
      </c>
      <c r="P330" s="86">
        <f t="shared" ca="1" si="67"/>
        <v>0</v>
      </c>
      <c r="Q330" s="86">
        <f t="shared" ca="1" si="68"/>
        <v>0</v>
      </c>
      <c r="R330" s="21">
        <f t="shared" ca="1" si="59"/>
        <v>1.6802611096250804E-3</v>
      </c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</row>
    <row r="331" spans="1:35" x14ac:dyDescent="0.2">
      <c r="A331" s="84"/>
      <c r="B331" s="84"/>
      <c r="C331" s="84"/>
      <c r="D331" s="85">
        <f t="shared" si="56"/>
        <v>0</v>
      </c>
      <c r="E331" s="85">
        <f t="shared" si="56"/>
        <v>0</v>
      </c>
      <c r="F331" s="86">
        <f t="shared" si="57"/>
        <v>0</v>
      </c>
      <c r="G331" s="86">
        <f t="shared" si="57"/>
        <v>0</v>
      </c>
      <c r="H331" s="86">
        <f t="shared" si="60"/>
        <v>0</v>
      </c>
      <c r="I331" s="86">
        <f t="shared" si="61"/>
        <v>0</v>
      </c>
      <c r="J331" s="86">
        <f t="shared" si="62"/>
        <v>0</v>
      </c>
      <c r="K331" s="86">
        <f t="shared" si="63"/>
        <v>0</v>
      </c>
      <c r="L331" s="86">
        <f t="shared" si="64"/>
        <v>0</v>
      </c>
      <c r="M331" s="86">
        <f t="shared" ca="1" si="58"/>
        <v>-1.6802611096250804E-3</v>
      </c>
      <c r="N331" s="86">
        <f t="shared" ca="1" si="65"/>
        <v>0</v>
      </c>
      <c r="O331" s="87">
        <f t="shared" ca="1" si="66"/>
        <v>0</v>
      </c>
      <c r="P331" s="86">
        <f t="shared" ca="1" si="67"/>
        <v>0</v>
      </c>
      <c r="Q331" s="86">
        <f t="shared" ca="1" si="68"/>
        <v>0</v>
      </c>
      <c r="R331" s="21">
        <f t="shared" ca="1" si="59"/>
        <v>1.6802611096250804E-3</v>
      </c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</row>
    <row r="332" spans="1:35" x14ac:dyDescent="0.2">
      <c r="A332" s="84"/>
      <c r="B332" s="84"/>
      <c r="C332" s="84"/>
      <c r="D332" s="85">
        <f t="shared" si="56"/>
        <v>0</v>
      </c>
      <c r="E332" s="85">
        <f t="shared" si="56"/>
        <v>0</v>
      </c>
      <c r="F332" s="86">
        <f t="shared" si="57"/>
        <v>0</v>
      </c>
      <c r="G332" s="86">
        <f t="shared" si="57"/>
        <v>0</v>
      </c>
      <c r="H332" s="86">
        <f t="shared" si="60"/>
        <v>0</v>
      </c>
      <c r="I332" s="86">
        <f t="shared" si="61"/>
        <v>0</v>
      </c>
      <c r="J332" s="86">
        <f t="shared" si="62"/>
        <v>0</v>
      </c>
      <c r="K332" s="86">
        <f t="shared" si="63"/>
        <v>0</v>
      </c>
      <c r="L332" s="86">
        <f t="shared" si="64"/>
        <v>0</v>
      </c>
      <c r="M332" s="86">
        <f t="shared" ca="1" si="58"/>
        <v>-1.6802611096250804E-3</v>
      </c>
      <c r="N332" s="86">
        <f t="shared" ca="1" si="65"/>
        <v>0</v>
      </c>
      <c r="O332" s="87">
        <f t="shared" ca="1" si="66"/>
        <v>0</v>
      </c>
      <c r="P332" s="86">
        <f t="shared" ca="1" si="67"/>
        <v>0</v>
      </c>
      <c r="Q332" s="86">
        <f t="shared" ca="1" si="68"/>
        <v>0</v>
      </c>
      <c r="R332" s="21">
        <f t="shared" ca="1" si="59"/>
        <v>1.6802611096250804E-3</v>
      </c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</row>
    <row r="333" spans="1:35" x14ac:dyDescent="0.2">
      <c r="A333" s="84"/>
      <c r="B333" s="84"/>
      <c r="C333" s="84"/>
      <c r="D333" s="85">
        <f t="shared" si="56"/>
        <v>0</v>
      </c>
      <c r="E333" s="85">
        <f t="shared" si="56"/>
        <v>0</v>
      </c>
      <c r="F333" s="86">
        <f t="shared" si="57"/>
        <v>0</v>
      </c>
      <c r="G333" s="86">
        <f t="shared" si="57"/>
        <v>0</v>
      </c>
      <c r="H333" s="86">
        <f t="shared" si="60"/>
        <v>0</v>
      </c>
      <c r="I333" s="86">
        <f t="shared" si="61"/>
        <v>0</v>
      </c>
      <c r="J333" s="86">
        <f t="shared" si="62"/>
        <v>0</v>
      </c>
      <c r="K333" s="86">
        <f t="shared" si="63"/>
        <v>0</v>
      </c>
      <c r="L333" s="86">
        <f t="shared" si="64"/>
        <v>0</v>
      </c>
      <c r="M333" s="86">
        <f t="shared" ca="1" si="58"/>
        <v>-1.6802611096250804E-3</v>
      </c>
      <c r="N333" s="86">
        <f t="shared" ca="1" si="65"/>
        <v>0</v>
      </c>
      <c r="O333" s="87">
        <f t="shared" ca="1" si="66"/>
        <v>0</v>
      </c>
      <c r="P333" s="86">
        <f t="shared" ca="1" si="67"/>
        <v>0</v>
      </c>
      <c r="Q333" s="86">
        <f t="shared" ca="1" si="68"/>
        <v>0</v>
      </c>
      <c r="R333" s="21">
        <f t="shared" ca="1" si="59"/>
        <v>1.6802611096250804E-3</v>
      </c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</row>
    <row r="334" spans="1:35" x14ac:dyDescent="0.2">
      <c r="A334" s="84"/>
      <c r="B334" s="84"/>
      <c r="C334" s="84"/>
      <c r="D334" s="85">
        <f t="shared" si="56"/>
        <v>0</v>
      </c>
      <c r="E334" s="85">
        <f t="shared" si="56"/>
        <v>0</v>
      </c>
      <c r="F334" s="86">
        <f t="shared" si="57"/>
        <v>0</v>
      </c>
      <c r="G334" s="86">
        <f t="shared" si="57"/>
        <v>0</v>
      </c>
      <c r="H334" s="86">
        <f t="shared" si="60"/>
        <v>0</v>
      </c>
      <c r="I334" s="86">
        <f t="shared" si="61"/>
        <v>0</v>
      </c>
      <c r="J334" s="86">
        <f t="shared" si="62"/>
        <v>0</v>
      </c>
      <c r="K334" s="86">
        <f t="shared" si="63"/>
        <v>0</v>
      </c>
      <c r="L334" s="86">
        <f t="shared" si="64"/>
        <v>0</v>
      </c>
      <c r="M334" s="86">
        <f t="shared" ca="1" si="58"/>
        <v>-1.6802611096250804E-3</v>
      </c>
      <c r="N334" s="86">
        <f t="shared" ca="1" si="65"/>
        <v>0</v>
      </c>
      <c r="O334" s="87">
        <f t="shared" ca="1" si="66"/>
        <v>0</v>
      </c>
      <c r="P334" s="86">
        <f t="shared" ca="1" si="67"/>
        <v>0</v>
      </c>
      <c r="Q334" s="86">
        <f t="shared" ca="1" si="68"/>
        <v>0</v>
      </c>
      <c r="R334" s="21">
        <f t="shared" ca="1" si="59"/>
        <v>1.6802611096250804E-3</v>
      </c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</row>
    <row r="335" spans="1:35" x14ac:dyDescent="0.2">
      <c r="A335" s="84"/>
      <c r="B335" s="84"/>
      <c r="C335" s="84"/>
      <c r="D335" s="85">
        <f t="shared" si="56"/>
        <v>0</v>
      </c>
      <c r="E335" s="85">
        <f t="shared" si="56"/>
        <v>0</v>
      </c>
      <c r="F335" s="86">
        <f t="shared" si="57"/>
        <v>0</v>
      </c>
      <c r="G335" s="86">
        <f t="shared" si="57"/>
        <v>0</v>
      </c>
      <c r="H335" s="86">
        <f t="shared" si="60"/>
        <v>0</v>
      </c>
      <c r="I335" s="86">
        <f t="shared" si="61"/>
        <v>0</v>
      </c>
      <c r="J335" s="86">
        <f t="shared" si="62"/>
        <v>0</v>
      </c>
      <c r="K335" s="86">
        <f t="shared" si="63"/>
        <v>0</v>
      </c>
      <c r="L335" s="86">
        <f t="shared" si="64"/>
        <v>0</v>
      </c>
      <c r="M335" s="86">
        <f t="shared" ca="1" si="58"/>
        <v>-1.6802611096250804E-3</v>
      </c>
      <c r="N335" s="86">
        <f t="shared" ca="1" si="65"/>
        <v>0</v>
      </c>
      <c r="O335" s="87">
        <f t="shared" ca="1" si="66"/>
        <v>0</v>
      </c>
      <c r="P335" s="86">
        <f t="shared" ca="1" si="67"/>
        <v>0</v>
      </c>
      <c r="Q335" s="86">
        <f t="shared" ca="1" si="68"/>
        <v>0</v>
      </c>
      <c r="R335" s="21">
        <f t="shared" ca="1" si="59"/>
        <v>1.6802611096250804E-3</v>
      </c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</row>
    <row r="336" spans="1:35" x14ac:dyDescent="0.2">
      <c r="A336" s="84"/>
      <c r="B336" s="84"/>
      <c r="C336" s="84"/>
      <c r="D336" s="85">
        <f t="shared" si="56"/>
        <v>0</v>
      </c>
      <c r="E336" s="85">
        <f t="shared" si="56"/>
        <v>0</v>
      </c>
      <c r="F336" s="86">
        <f t="shared" si="57"/>
        <v>0</v>
      </c>
      <c r="G336" s="86">
        <f t="shared" si="57"/>
        <v>0</v>
      </c>
      <c r="H336" s="86">
        <f t="shared" si="60"/>
        <v>0</v>
      </c>
      <c r="I336" s="86">
        <f t="shared" si="61"/>
        <v>0</v>
      </c>
      <c r="J336" s="86">
        <f t="shared" si="62"/>
        <v>0</v>
      </c>
      <c r="K336" s="86">
        <f t="shared" si="63"/>
        <v>0</v>
      </c>
      <c r="L336" s="86">
        <f t="shared" si="64"/>
        <v>0</v>
      </c>
      <c r="M336" s="86">
        <f t="shared" ca="1" si="58"/>
        <v>-1.6802611096250804E-3</v>
      </c>
      <c r="N336" s="86">
        <f t="shared" ca="1" si="65"/>
        <v>0</v>
      </c>
      <c r="O336" s="87">
        <f t="shared" ca="1" si="66"/>
        <v>0</v>
      </c>
      <c r="P336" s="86">
        <f t="shared" ca="1" si="67"/>
        <v>0</v>
      </c>
      <c r="Q336" s="86">
        <f t="shared" ca="1" si="68"/>
        <v>0</v>
      </c>
      <c r="R336" s="21">
        <f t="shared" ca="1" si="59"/>
        <v>1.6802611096250804E-3</v>
      </c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</row>
    <row r="337" spans="1:35" x14ac:dyDescent="0.2">
      <c r="A337" s="84"/>
      <c r="B337" s="84"/>
      <c r="C337" s="84"/>
      <c r="D337" s="85">
        <f>A337/A$18</f>
        <v>0</v>
      </c>
      <c r="E337" s="85">
        <f>B337/B$18</f>
        <v>0</v>
      </c>
      <c r="F337" s="86">
        <f>$C337*D337</f>
        <v>0</v>
      </c>
      <c r="G337" s="86">
        <f>$C337*E337</f>
        <v>0</v>
      </c>
      <c r="H337" s="86">
        <f>C337*D337*D337</f>
        <v>0</v>
      </c>
      <c r="I337" s="86">
        <f>C337*D337*D337*D337</f>
        <v>0</v>
      </c>
      <c r="J337" s="86">
        <f>C337*D337*D337*D337*D337</f>
        <v>0</v>
      </c>
      <c r="K337" s="86">
        <f>C337*E337*D337</f>
        <v>0</v>
      </c>
      <c r="L337" s="86">
        <f>C337*E337*D337*D337</f>
        <v>0</v>
      </c>
      <c r="M337" s="86">
        <f t="shared" ca="1" si="58"/>
        <v>-1.6802611096250804E-3</v>
      </c>
      <c r="N337" s="86">
        <f ca="1">C337*(M337-E337)^2</f>
        <v>0</v>
      </c>
      <c r="O337" s="87">
        <f ca="1">(C337*O$1-O$2*F337+O$3*H337)^2</f>
        <v>0</v>
      </c>
      <c r="P337" s="86">
        <f ca="1">(-C337*O$2+O$4*F337-O$5*H337)^2</f>
        <v>0</v>
      </c>
      <c r="Q337" s="86">
        <f ca="1">+(C337*O$3-F337*O$5+H337*O$6)^2</f>
        <v>0</v>
      </c>
      <c r="R337" s="21">
        <f t="shared" ca="1" si="59"/>
        <v>1.6802611096250804E-3</v>
      </c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</row>
    <row r="338" spans="1:35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</row>
    <row r="339" spans="1:35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</row>
    <row r="340" spans="1:35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</row>
    <row r="341" spans="1:35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</row>
    <row r="342" spans="1:35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</row>
    <row r="343" spans="1:35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</row>
    <row r="344" spans="1:35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</row>
    <row r="345" spans="1:35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</row>
    <row r="346" spans="1:35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</row>
    <row r="347" spans="1:35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</row>
    <row r="348" spans="1:35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</row>
    <row r="349" spans="1:35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</row>
    <row r="350" spans="1:35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</row>
    <row r="351" spans="1:35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</row>
    <row r="352" spans="1:35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</row>
    <row r="353" spans="1:35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</row>
    <row r="354" spans="1:35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</row>
    <row r="355" spans="1:35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</row>
    <row r="356" spans="1:35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</row>
    <row r="357" spans="1:35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</row>
    <row r="358" spans="1:35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</row>
    <row r="359" spans="1:35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</row>
    <row r="360" spans="1:35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</row>
    <row r="361" spans="1:35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</row>
    <row r="362" spans="1:35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</row>
    <row r="363" spans="1:35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</row>
    <row r="364" spans="1:35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</row>
    <row r="365" spans="1:35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</row>
    <row r="366" spans="1:35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</row>
    <row r="367" spans="1:35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</row>
    <row r="368" spans="1:35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</row>
    <row r="369" spans="1:35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</row>
    <row r="370" spans="1:35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</row>
    <row r="371" spans="1:35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</row>
    <row r="372" spans="1:35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</row>
    <row r="373" spans="1:35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</row>
    <row r="374" spans="1:35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</row>
    <row r="375" spans="1:35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</row>
    <row r="376" spans="1:35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</row>
    <row r="377" spans="1:35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</row>
    <row r="378" spans="1:35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</row>
    <row r="379" spans="1:35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</row>
    <row r="380" spans="1:35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</row>
    <row r="381" spans="1:35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</row>
    <row r="382" spans="1:35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</row>
    <row r="383" spans="1:35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</row>
    <row r="384" spans="1:35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</row>
    <row r="385" spans="1:35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</row>
    <row r="386" spans="1:35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</row>
    <row r="387" spans="1:35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</row>
    <row r="388" spans="1:35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</row>
    <row r="389" spans="1:35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</row>
    <row r="390" spans="1:35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</row>
    <row r="391" spans="1:35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</row>
    <row r="392" spans="1:35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</row>
    <row r="393" spans="1:35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</row>
    <row r="394" spans="1:35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</row>
    <row r="395" spans="1:35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</row>
    <row r="396" spans="1:35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</row>
    <row r="397" spans="1:35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</row>
    <row r="398" spans="1:35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</row>
    <row r="399" spans="1:35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</row>
    <row r="400" spans="1:35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</row>
    <row r="401" spans="1:35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</row>
    <row r="402" spans="1:35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</row>
    <row r="403" spans="1:35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</row>
    <row r="404" spans="1:35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</row>
    <row r="405" spans="1:35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</row>
    <row r="406" spans="1:35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</row>
    <row r="407" spans="1:35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</row>
    <row r="408" spans="1:35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</row>
    <row r="409" spans="1:35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</row>
    <row r="410" spans="1:35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</row>
    <row r="411" spans="1:35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</row>
    <row r="412" spans="1:35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</row>
    <row r="413" spans="1:35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</row>
    <row r="414" spans="1:35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</row>
    <row r="415" spans="1:35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</row>
    <row r="416" spans="1:35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</row>
    <row r="417" spans="1:35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</row>
    <row r="418" spans="1:35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</row>
    <row r="419" spans="1:35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</row>
    <row r="420" spans="1:35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</row>
    <row r="421" spans="1:35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</row>
    <row r="422" spans="1:35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</row>
    <row r="423" spans="1:35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</row>
    <row r="424" spans="1:35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</row>
    <row r="425" spans="1:35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</row>
    <row r="426" spans="1:35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</row>
    <row r="427" spans="1:35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</row>
    <row r="428" spans="1:35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</row>
    <row r="429" spans="1:35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</row>
    <row r="430" spans="1:35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</row>
    <row r="431" spans="1:35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</row>
    <row r="432" spans="1:35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</row>
    <row r="433" spans="1:35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</row>
    <row r="434" spans="1:35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</row>
    <row r="435" spans="1:35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</row>
    <row r="436" spans="1:35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</row>
    <row r="437" spans="1:35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</row>
    <row r="438" spans="1:35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</row>
    <row r="439" spans="1:35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</row>
    <row r="440" spans="1:35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</row>
    <row r="441" spans="1:35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</row>
    <row r="442" spans="1:35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</row>
    <row r="443" spans="1:35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</row>
    <row r="444" spans="1:35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</row>
    <row r="445" spans="1:35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</row>
    <row r="446" spans="1:35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</row>
    <row r="447" spans="1:35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</row>
    <row r="448" spans="1:35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</row>
    <row r="449" spans="1:35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</row>
    <row r="450" spans="1:35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</row>
    <row r="451" spans="1:35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</row>
    <row r="452" spans="1:35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</row>
    <row r="453" spans="1:35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</row>
    <row r="454" spans="1:35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</row>
    <row r="455" spans="1:35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</row>
    <row r="456" spans="1:35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</row>
    <row r="457" spans="1:35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</row>
    <row r="458" spans="1:35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</row>
    <row r="459" spans="1:35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</row>
    <row r="460" spans="1:35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</row>
    <row r="461" spans="1:35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</row>
    <row r="462" spans="1:35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</row>
    <row r="463" spans="1:35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</row>
    <row r="464" spans="1:35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</row>
    <row r="465" spans="1:35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</row>
    <row r="466" spans="1:35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</row>
    <row r="467" spans="1:35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</row>
    <row r="468" spans="1:35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</row>
    <row r="469" spans="1:35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</row>
    <row r="470" spans="1:35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</row>
    <row r="471" spans="1:35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</row>
    <row r="472" spans="1:35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</row>
    <row r="473" spans="1:35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</row>
    <row r="474" spans="1:35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</row>
    <row r="475" spans="1:35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</row>
    <row r="476" spans="1:35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</row>
    <row r="477" spans="1:35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</row>
    <row r="478" spans="1:35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</row>
    <row r="479" spans="1:35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</row>
    <row r="480" spans="1:35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</row>
    <row r="481" spans="1:35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</row>
    <row r="482" spans="1:35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</row>
    <row r="483" spans="1:35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</row>
    <row r="484" spans="1:35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</row>
    <row r="485" spans="1:35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</row>
    <row r="486" spans="1:35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</row>
    <row r="487" spans="1:35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</row>
    <row r="488" spans="1:35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</row>
    <row r="489" spans="1:35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</row>
    <row r="490" spans="1:35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</row>
    <row r="491" spans="1:35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</row>
    <row r="492" spans="1:35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</row>
    <row r="493" spans="1:35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</row>
    <row r="494" spans="1:35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</row>
    <row r="495" spans="1:35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</row>
    <row r="496" spans="1:35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</row>
    <row r="497" spans="1:35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</row>
    <row r="498" spans="1:35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</row>
    <row r="499" spans="1:35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</row>
    <row r="500" spans="1:35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</row>
    <row r="501" spans="1:35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</row>
    <row r="502" spans="1:35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</row>
    <row r="503" spans="1:35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</row>
    <row r="504" spans="1:35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</row>
    <row r="505" spans="1:35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</row>
    <row r="506" spans="1:35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</row>
    <row r="507" spans="1:35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</row>
    <row r="508" spans="1:35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</row>
    <row r="509" spans="1:35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</row>
    <row r="510" spans="1:35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</row>
    <row r="511" spans="1:35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</row>
    <row r="512" spans="1:35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</row>
    <row r="513" spans="1:35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</row>
    <row r="514" spans="1:35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</row>
    <row r="515" spans="1:35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</row>
    <row r="516" spans="1:35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</row>
    <row r="517" spans="1:35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</row>
    <row r="518" spans="1:35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</row>
    <row r="519" spans="1:35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</row>
    <row r="520" spans="1:35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</row>
    <row r="521" spans="1:35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</row>
    <row r="522" spans="1:35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</row>
    <row r="523" spans="1:35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</row>
    <row r="524" spans="1:35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</row>
    <row r="525" spans="1:35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</row>
    <row r="526" spans="1:35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</row>
    <row r="527" spans="1:35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</row>
    <row r="528" spans="1:35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</row>
    <row r="529" spans="1:35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</row>
    <row r="530" spans="1:35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</row>
    <row r="531" spans="1:35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</row>
    <row r="532" spans="1:35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</row>
    <row r="533" spans="1:35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</row>
    <row r="534" spans="1:35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</row>
    <row r="535" spans="1:35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</row>
    <row r="536" spans="1:35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</row>
    <row r="537" spans="1:35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</row>
    <row r="538" spans="1:35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</row>
    <row r="539" spans="1:35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</row>
    <row r="540" spans="1:35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</row>
    <row r="541" spans="1:35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</row>
    <row r="542" spans="1:35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</row>
    <row r="543" spans="1:35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</row>
    <row r="544" spans="1:35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</row>
    <row r="545" spans="1:35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</row>
    <row r="546" spans="1:35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</row>
    <row r="547" spans="1:35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</row>
    <row r="548" spans="1:35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</row>
    <row r="549" spans="1:35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</row>
    <row r="550" spans="1:35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</row>
    <row r="551" spans="1:35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</row>
    <row r="552" spans="1:35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</row>
    <row r="553" spans="1:35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</row>
    <row r="554" spans="1:35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</row>
    <row r="555" spans="1:35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</row>
    <row r="556" spans="1:35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</row>
    <row r="557" spans="1:35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</row>
    <row r="558" spans="1:35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</row>
    <row r="559" spans="1:35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</row>
    <row r="560" spans="1:35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</row>
    <row r="561" spans="1:35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</row>
    <row r="562" spans="1:35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</row>
    <row r="563" spans="1:35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</row>
    <row r="564" spans="1:35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</row>
    <row r="565" spans="1:35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</row>
    <row r="566" spans="1:35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</row>
    <row r="567" spans="1:35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</row>
    <row r="568" spans="1:35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</row>
    <row r="569" spans="1:35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</row>
    <row r="570" spans="1:35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</row>
    <row r="571" spans="1:35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</row>
    <row r="572" spans="1:35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</row>
    <row r="573" spans="1:35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</row>
    <row r="574" spans="1:35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</row>
    <row r="575" spans="1:35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</row>
    <row r="576" spans="1:35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</row>
    <row r="577" spans="1:35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</row>
    <row r="578" spans="1:35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</row>
    <row r="579" spans="1:35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</row>
    <row r="580" spans="1:35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</row>
    <row r="581" spans="1:35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</row>
    <row r="582" spans="1:35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</row>
    <row r="583" spans="1:35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</row>
    <row r="584" spans="1:35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</row>
    <row r="585" spans="1:35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</row>
    <row r="586" spans="1:35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</row>
    <row r="587" spans="1:35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</row>
    <row r="588" spans="1:35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</row>
    <row r="589" spans="1:35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</row>
    <row r="590" spans="1:35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</row>
    <row r="591" spans="1:35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</row>
    <row r="592" spans="1:35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</row>
    <row r="593" spans="1:35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</row>
    <row r="594" spans="1:35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</row>
    <row r="595" spans="1:35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</row>
    <row r="596" spans="1:35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</row>
    <row r="597" spans="1:35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</row>
    <row r="598" spans="1:35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</row>
    <row r="599" spans="1:35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</row>
    <row r="600" spans="1:35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</row>
    <row r="601" spans="1:35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</row>
    <row r="602" spans="1:35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</row>
    <row r="603" spans="1:35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</row>
    <row r="604" spans="1:35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</row>
    <row r="605" spans="1:35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</row>
    <row r="606" spans="1:35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</row>
    <row r="607" spans="1:35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</row>
    <row r="608" spans="1:35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</row>
    <row r="609" spans="1:35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</row>
    <row r="610" spans="1:35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</row>
    <row r="611" spans="1:35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</row>
    <row r="612" spans="1:35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</row>
    <row r="613" spans="1:35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</row>
    <row r="614" spans="1:35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</row>
    <row r="615" spans="1:35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</row>
    <row r="616" spans="1:35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</row>
    <row r="617" spans="1:35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</row>
    <row r="618" spans="1:35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</row>
    <row r="619" spans="1:35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</row>
    <row r="620" spans="1:35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</row>
    <row r="621" spans="1:35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</row>
    <row r="622" spans="1:35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</row>
    <row r="623" spans="1:35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</row>
    <row r="624" spans="1:35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</row>
    <row r="625" spans="1:35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</row>
    <row r="626" spans="1:35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</row>
    <row r="627" spans="1:35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</row>
    <row r="628" spans="1:35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</row>
    <row r="629" spans="1:35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</row>
    <row r="630" spans="1:35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</row>
    <row r="631" spans="1:35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</row>
    <row r="632" spans="1:35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</row>
    <row r="633" spans="1:35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</row>
    <row r="634" spans="1:35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</row>
    <row r="635" spans="1:35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</row>
    <row r="636" spans="1:35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</row>
    <row r="637" spans="1:35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</row>
    <row r="638" spans="1:35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</row>
    <row r="639" spans="1:35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</row>
    <row r="640" spans="1:35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</row>
    <row r="641" spans="1:35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</row>
    <row r="642" spans="1:35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</row>
    <row r="643" spans="1:35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</row>
    <row r="644" spans="1:35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</row>
    <row r="645" spans="1:35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</row>
    <row r="646" spans="1:35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</row>
    <row r="647" spans="1:35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</row>
    <row r="648" spans="1:35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</row>
    <row r="649" spans="1:35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</row>
    <row r="650" spans="1:35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</row>
    <row r="651" spans="1:35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</row>
    <row r="652" spans="1:35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</row>
    <row r="653" spans="1:35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</row>
    <row r="654" spans="1:35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</row>
    <row r="655" spans="1:35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</row>
    <row r="656" spans="1:35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</row>
    <row r="657" spans="1:35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</row>
    <row r="658" spans="1:35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</row>
    <row r="659" spans="1:35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</row>
    <row r="660" spans="1:35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</row>
    <row r="661" spans="1:35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</row>
    <row r="662" spans="1:35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</row>
    <row r="663" spans="1:35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</row>
    <row r="664" spans="1:35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</row>
    <row r="665" spans="1:35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</row>
    <row r="666" spans="1:35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</row>
    <row r="667" spans="1:35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</row>
    <row r="668" spans="1:35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</row>
    <row r="669" spans="1:35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</row>
    <row r="670" spans="1:35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</row>
    <row r="671" spans="1:35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</row>
    <row r="672" spans="1:35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</row>
    <row r="673" spans="1:35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</row>
    <row r="674" spans="1:35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</row>
    <row r="675" spans="1:35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</row>
    <row r="676" spans="1:35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</row>
    <row r="677" spans="1:35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</row>
    <row r="678" spans="1:35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</row>
    <row r="679" spans="1:35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</row>
    <row r="680" spans="1:35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</row>
    <row r="681" spans="1:35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</row>
    <row r="682" spans="1:35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</row>
    <row r="683" spans="1:35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</row>
    <row r="684" spans="1:35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</row>
    <row r="685" spans="1:35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</row>
    <row r="686" spans="1:35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</row>
    <row r="687" spans="1:35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</row>
    <row r="688" spans="1:35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</row>
    <row r="689" spans="1:35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</row>
    <row r="690" spans="1:35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</row>
    <row r="691" spans="1:35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</row>
    <row r="692" spans="1:35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</row>
    <row r="693" spans="1:35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</row>
    <row r="694" spans="1:35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</row>
    <row r="695" spans="1:35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</row>
    <row r="696" spans="1:35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</row>
    <row r="697" spans="1:35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</row>
    <row r="698" spans="1:35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</row>
    <row r="699" spans="1:35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</row>
    <row r="700" spans="1:35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</row>
    <row r="701" spans="1:35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</row>
    <row r="702" spans="1:35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</row>
    <row r="703" spans="1:35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</row>
    <row r="704" spans="1:35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</row>
    <row r="705" spans="1:35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</row>
    <row r="706" spans="1:35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</row>
    <row r="707" spans="1:35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</row>
    <row r="708" spans="1:35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</row>
    <row r="709" spans="1:35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</row>
    <row r="710" spans="1:35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</row>
    <row r="711" spans="1:35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</row>
    <row r="712" spans="1:35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</row>
    <row r="713" spans="1:35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</row>
    <row r="714" spans="1:35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</row>
    <row r="715" spans="1:35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</row>
    <row r="716" spans="1:35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</row>
    <row r="717" spans="1:35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</row>
    <row r="718" spans="1:35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</row>
    <row r="719" spans="1:35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</row>
    <row r="720" spans="1:35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</row>
    <row r="721" spans="1:35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</row>
    <row r="722" spans="1:35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</row>
    <row r="723" spans="1:35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</row>
    <row r="724" spans="1:35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</row>
    <row r="725" spans="1:35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</row>
    <row r="726" spans="1:35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</row>
    <row r="727" spans="1:35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</row>
    <row r="728" spans="1:35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</row>
    <row r="729" spans="1:35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</row>
    <row r="730" spans="1:35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</row>
    <row r="731" spans="1:35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</row>
    <row r="732" spans="1:35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</row>
    <row r="733" spans="1:35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</row>
    <row r="734" spans="1:35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</row>
    <row r="735" spans="1:35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</row>
    <row r="736" spans="1:35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</row>
    <row r="737" spans="1:35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</row>
    <row r="738" spans="1:35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</row>
    <row r="739" spans="1:35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</row>
    <row r="740" spans="1:35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</row>
    <row r="741" spans="1:35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</row>
    <row r="742" spans="1:35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</row>
    <row r="743" spans="1:35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</row>
    <row r="744" spans="1:35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</row>
    <row r="745" spans="1:35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</row>
    <row r="746" spans="1:35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</row>
    <row r="747" spans="1:35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</row>
    <row r="748" spans="1:35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</row>
    <row r="749" spans="1:35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</row>
    <row r="750" spans="1:35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</row>
    <row r="751" spans="1:35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</row>
    <row r="752" spans="1:35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</row>
    <row r="753" spans="1:35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</row>
    <row r="754" spans="1:35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</row>
    <row r="755" spans="1:35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</row>
    <row r="756" spans="1:35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</row>
    <row r="757" spans="1:35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</row>
    <row r="758" spans="1:35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</row>
    <row r="759" spans="1:35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</row>
    <row r="760" spans="1:35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</row>
    <row r="761" spans="1:35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</row>
    <row r="762" spans="1:35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</row>
    <row r="763" spans="1:35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</row>
    <row r="764" spans="1:35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</row>
    <row r="765" spans="1:35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</row>
    <row r="766" spans="1:35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</row>
    <row r="767" spans="1:35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</row>
    <row r="768" spans="1:35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</row>
    <row r="769" spans="1:35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</row>
    <row r="770" spans="1:35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</row>
    <row r="771" spans="1:35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</row>
    <row r="772" spans="1:35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</row>
    <row r="773" spans="1:35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</row>
    <row r="774" spans="1:35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</row>
    <row r="775" spans="1:35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</row>
    <row r="776" spans="1:35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</row>
    <row r="777" spans="1:35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</row>
    <row r="778" spans="1:35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</row>
    <row r="779" spans="1:35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</row>
    <row r="780" spans="1:35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</row>
    <row r="781" spans="1:35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</row>
    <row r="782" spans="1:35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</row>
    <row r="783" spans="1:35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</row>
    <row r="784" spans="1:35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</row>
    <row r="785" spans="1:35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</row>
    <row r="786" spans="1:35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</row>
    <row r="787" spans="1:35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</row>
    <row r="788" spans="1:35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</row>
    <row r="789" spans="1:35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</row>
    <row r="790" spans="1:35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</row>
    <row r="791" spans="1:35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</row>
    <row r="792" spans="1:35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</row>
    <row r="793" spans="1:35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</row>
    <row r="794" spans="1:35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</row>
    <row r="795" spans="1:35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</row>
    <row r="796" spans="1:35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</row>
    <row r="797" spans="1:35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</row>
    <row r="798" spans="1:35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</row>
    <row r="799" spans="1:35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</row>
    <row r="800" spans="1:35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</row>
    <row r="801" spans="1:35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</row>
    <row r="802" spans="1:35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</row>
    <row r="803" spans="1:35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</row>
    <row r="804" spans="1:35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</row>
    <row r="805" spans="1:35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</row>
    <row r="806" spans="1:35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</row>
    <row r="807" spans="1:35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</row>
    <row r="808" spans="1:35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</row>
    <row r="809" spans="1:35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</row>
    <row r="810" spans="1:35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</row>
    <row r="811" spans="1:35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</row>
    <row r="812" spans="1:35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</row>
    <row r="813" spans="1:35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</row>
    <row r="814" spans="1:35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</row>
    <row r="815" spans="1:35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</row>
    <row r="816" spans="1:35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</row>
    <row r="817" spans="1:35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</row>
    <row r="818" spans="1:35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</row>
    <row r="819" spans="1:35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</row>
    <row r="820" spans="1:35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</row>
    <row r="821" spans="1:35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</row>
    <row r="822" spans="1:35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</row>
    <row r="823" spans="1:35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</row>
    <row r="824" spans="1:35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</row>
    <row r="825" spans="1:35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</row>
    <row r="826" spans="1:35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</row>
    <row r="827" spans="1:35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</row>
    <row r="828" spans="1:35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</row>
    <row r="829" spans="1:35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</row>
    <row r="830" spans="1:35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</row>
    <row r="831" spans="1:35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</row>
    <row r="832" spans="1:35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</row>
    <row r="833" spans="1:35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</row>
    <row r="834" spans="1:35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</row>
    <row r="835" spans="1:35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</row>
    <row r="836" spans="1:35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</row>
    <row r="837" spans="1:35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</row>
    <row r="838" spans="1:35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</row>
    <row r="839" spans="1:35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</row>
    <row r="840" spans="1:35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</row>
    <row r="841" spans="1:35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</row>
    <row r="842" spans="1:35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</row>
    <row r="843" spans="1:35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</row>
    <row r="844" spans="1:35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</row>
    <row r="845" spans="1:35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</row>
    <row r="846" spans="1:35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</row>
    <row r="847" spans="1:35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</row>
    <row r="848" spans="1:35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</row>
    <row r="849" spans="1:35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</row>
    <row r="850" spans="1:35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</row>
    <row r="851" spans="1:35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</row>
    <row r="852" spans="1:35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</row>
    <row r="853" spans="1:35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</row>
    <row r="854" spans="1:35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</row>
    <row r="855" spans="1:35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</row>
    <row r="856" spans="1:35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</row>
    <row r="857" spans="1:35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</row>
    <row r="858" spans="1:35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</row>
    <row r="859" spans="1:35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</row>
    <row r="860" spans="1:35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</row>
    <row r="861" spans="1:35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</row>
    <row r="862" spans="1:35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</row>
    <row r="863" spans="1:35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</row>
    <row r="864" spans="1:35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</row>
    <row r="865" spans="1:35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</row>
    <row r="866" spans="1:35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</row>
    <row r="867" spans="1:35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</row>
    <row r="868" spans="1:35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</row>
    <row r="869" spans="1:35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</row>
    <row r="870" spans="1:35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</row>
    <row r="871" spans="1:35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</row>
    <row r="872" spans="1:35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</row>
    <row r="873" spans="1:35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</row>
    <row r="874" spans="1:35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</row>
    <row r="875" spans="1:35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</row>
    <row r="876" spans="1:35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</row>
    <row r="877" spans="1:35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</row>
    <row r="878" spans="1:35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</row>
    <row r="879" spans="1:35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</row>
    <row r="880" spans="1:35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</row>
    <row r="881" spans="1:35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</row>
    <row r="882" spans="1:35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</row>
    <row r="883" spans="1:35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</row>
    <row r="884" spans="1:35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</row>
    <row r="885" spans="1:35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</row>
    <row r="886" spans="1:35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</row>
    <row r="887" spans="1:35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</row>
    <row r="888" spans="1:35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</row>
    <row r="889" spans="1:35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</row>
    <row r="890" spans="1:35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</row>
    <row r="891" spans="1:35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</row>
    <row r="892" spans="1:35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</row>
    <row r="893" spans="1:35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</row>
    <row r="894" spans="1:35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</row>
    <row r="895" spans="1:35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</row>
    <row r="896" spans="1:35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</row>
    <row r="897" spans="1:35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</row>
    <row r="898" spans="1:35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</row>
    <row r="899" spans="1:35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</row>
    <row r="900" spans="1:35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</row>
    <row r="901" spans="1:35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</row>
    <row r="902" spans="1:35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</row>
    <row r="903" spans="1:35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</row>
    <row r="904" spans="1:35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</row>
    <row r="905" spans="1:35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</row>
    <row r="906" spans="1:35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</row>
    <row r="907" spans="1:35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</row>
    <row r="908" spans="1:35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</row>
    <row r="909" spans="1:35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</row>
    <row r="910" spans="1:35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</row>
    <row r="911" spans="1:35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</row>
    <row r="912" spans="1:35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</row>
    <row r="913" spans="1:35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</row>
    <row r="914" spans="1:35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</row>
    <row r="915" spans="1:35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</row>
    <row r="916" spans="1:35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</row>
    <row r="917" spans="1:35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</row>
    <row r="918" spans="1:35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</row>
    <row r="919" spans="1:35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</row>
    <row r="920" spans="1:35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</row>
    <row r="921" spans="1:35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</row>
    <row r="922" spans="1:35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</row>
    <row r="923" spans="1:35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</row>
    <row r="924" spans="1:35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</row>
    <row r="925" spans="1:35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</row>
    <row r="926" spans="1:35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</row>
    <row r="927" spans="1:35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</row>
    <row r="928" spans="1:35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</row>
    <row r="929" spans="1:35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</row>
    <row r="930" spans="1:35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</row>
    <row r="931" spans="1:35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</row>
    <row r="932" spans="1:35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</row>
    <row r="933" spans="1:35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</row>
    <row r="934" spans="1:35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</row>
    <row r="935" spans="1:35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</row>
    <row r="936" spans="1:35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</row>
    <row r="937" spans="1:35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</row>
    <row r="938" spans="1:35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</row>
    <row r="939" spans="1:35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</row>
    <row r="940" spans="1:35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</row>
    <row r="941" spans="1:35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</row>
    <row r="942" spans="1:35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</row>
    <row r="943" spans="1:35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</row>
    <row r="944" spans="1:35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</row>
    <row r="945" spans="1:35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</row>
    <row r="946" spans="1:35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</row>
    <row r="947" spans="1:35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</row>
    <row r="948" spans="1:35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</row>
    <row r="949" spans="1:35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 (old)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2024-01-23T02:58:48Z</dcterms:modified>
</cp:coreProperties>
</file>