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5E3772C-A8C7-48AF-A764-2D9F06856F07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9" i="1" l="1"/>
  <c r="F39" i="1"/>
  <c r="G39" i="1"/>
  <c r="K39" i="1"/>
  <c r="E41" i="1"/>
  <c r="F41" i="1"/>
  <c r="G41" i="1"/>
  <c r="K41" i="1"/>
  <c r="E42" i="1"/>
  <c r="F42" i="1"/>
  <c r="G42" i="1"/>
  <c r="K42" i="1"/>
  <c r="E43" i="1"/>
  <c r="F43" i="1"/>
  <c r="G43" i="1"/>
  <c r="K43" i="1"/>
  <c r="E44" i="1"/>
  <c r="F44" i="1"/>
  <c r="G44" i="1"/>
  <c r="K44" i="1"/>
  <c r="E45" i="1"/>
  <c r="F45" i="1"/>
  <c r="G45" i="1"/>
  <c r="K45" i="1"/>
  <c r="E49" i="1"/>
  <c r="F49" i="1"/>
  <c r="G49" i="1"/>
  <c r="L49" i="1"/>
  <c r="E51" i="1"/>
  <c r="F51" i="1"/>
  <c r="G51" i="1"/>
  <c r="K51" i="1"/>
  <c r="E52" i="1"/>
  <c r="F52" i="1"/>
  <c r="G52" i="1"/>
  <c r="K52" i="1"/>
  <c r="E54" i="1"/>
  <c r="F54" i="1"/>
  <c r="G54" i="1"/>
  <c r="I54" i="1"/>
  <c r="E57" i="1"/>
  <c r="F57" i="1"/>
  <c r="G57" i="1"/>
  <c r="K57" i="1"/>
  <c r="E21" i="1"/>
  <c r="F21" i="1"/>
  <c r="U21" i="1"/>
  <c r="E22" i="1"/>
  <c r="F22" i="1"/>
  <c r="U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5" i="1"/>
  <c r="F35" i="1"/>
  <c r="G35" i="1"/>
  <c r="H35" i="1"/>
  <c r="D9" i="1"/>
  <c r="C9" i="1"/>
  <c r="E36" i="1"/>
  <c r="F36" i="1"/>
  <c r="G36" i="1"/>
  <c r="J36" i="1"/>
  <c r="E37" i="1"/>
  <c r="F37" i="1"/>
  <c r="G37" i="1"/>
  <c r="J37" i="1"/>
  <c r="E38" i="1"/>
  <c r="F38" i="1"/>
  <c r="G38" i="1"/>
  <c r="J38" i="1"/>
  <c r="E40" i="1"/>
  <c r="F40" i="1"/>
  <c r="G40" i="1"/>
  <c r="L40" i="1"/>
  <c r="E46" i="1"/>
  <c r="F46" i="1"/>
  <c r="G46" i="1"/>
  <c r="J46" i="1"/>
  <c r="E47" i="1"/>
  <c r="F47" i="1"/>
  <c r="G47" i="1"/>
  <c r="J47" i="1"/>
  <c r="E48" i="1"/>
  <c r="F48" i="1"/>
  <c r="G48" i="1"/>
  <c r="J48" i="1"/>
  <c r="E50" i="1"/>
  <c r="F50" i="1"/>
  <c r="G50" i="1"/>
  <c r="J50" i="1"/>
  <c r="E53" i="1"/>
  <c r="F53" i="1"/>
  <c r="G53" i="1"/>
  <c r="J53" i="1"/>
  <c r="E55" i="1"/>
  <c r="F55" i="1"/>
  <c r="G55" i="1"/>
  <c r="K55" i="1"/>
  <c r="E34" i="1"/>
  <c r="F34" i="1"/>
  <c r="E56" i="1"/>
  <c r="F56" i="1"/>
  <c r="U56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5" i="1"/>
  <c r="Q54" i="1"/>
  <c r="G30" i="2"/>
  <c r="C30" i="2"/>
  <c r="E30" i="2"/>
  <c r="G29" i="2"/>
  <c r="C29" i="2"/>
  <c r="E29" i="2"/>
  <c r="G28" i="2"/>
  <c r="C28" i="2"/>
  <c r="E28" i="2"/>
  <c r="G47" i="2"/>
  <c r="C47" i="2"/>
  <c r="E47" i="2"/>
  <c r="G27" i="2"/>
  <c r="C27" i="2"/>
  <c r="E27" i="2"/>
  <c r="G26" i="2"/>
  <c r="C26" i="2"/>
  <c r="E26" i="2"/>
  <c r="G25" i="2"/>
  <c r="C25" i="2"/>
  <c r="E25" i="2"/>
  <c r="G24" i="2"/>
  <c r="C24" i="2"/>
  <c r="E24" i="2"/>
  <c r="G46" i="2"/>
  <c r="C46" i="2"/>
  <c r="E46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45" i="2"/>
  <c r="C45" i="2"/>
  <c r="E45" i="2"/>
  <c r="G15" i="2"/>
  <c r="C15" i="2"/>
  <c r="E15" i="2"/>
  <c r="G14" i="2"/>
  <c r="C14" i="2"/>
  <c r="E14" i="2"/>
  <c r="G13" i="2"/>
  <c r="C13" i="2"/>
  <c r="E13" i="2"/>
  <c r="G12" i="2"/>
  <c r="C12" i="2"/>
  <c r="E12" i="2"/>
  <c r="G44" i="2"/>
  <c r="C44" i="2"/>
  <c r="E44" i="2"/>
  <c r="G11" i="2"/>
  <c r="C11" i="2"/>
  <c r="E11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H30" i="2"/>
  <c r="B30" i="2"/>
  <c r="D30" i="2"/>
  <c r="A30" i="2"/>
  <c r="H29" i="2"/>
  <c r="D29" i="2"/>
  <c r="B29" i="2"/>
  <c r="A29" i="2"/>
  <c r="H28" i="2"/>
  <c r="B28" i="2"/>
  <c r="D28" i="2"/>
  <c r="A28" i="2"/>
  <c r="H47" i="2"/>
  <c r="D47" i="2"/>
  <c r="B47" i="2"/>
  <c r="A47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46" i="2"/>
  <c r="B46" i="2"/>
  <c r="D46" i="2"/>
  <c r="A46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45" i="2"/>
  <c r="D45" i="2"/>
  <c r="B45" i="2"/>
  <c r="A45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44" i="2"/>
  <c r="B44" i="2"/>
  <c r="D44" i="2"/>
  <c r="A44" i="2"/>
  <c r="H11" i="2"/>
  <c r="D11" i="2"/>
  <c r="B11" i="2"/>
  <c r="A11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Q57" i="1"/>
  <c r="Q39" i="1"/>
  <c r="Q55" i="1"/>
  <c r="Q56" i="1"/>
  <c r="F17" i="1"/>
  <c r="C17" i="1"/>
  <c r="Q52" i="1"/>
  <c r="Q53" i="1"/>
  <c r="Q36" i="1"/>
  <c r="Q37" i="1"/>
  <c r="Q38" i="1"/>
  <c r="Q40" i="1"/>
  <c r="Q41" i="1"/>
  <c r="Q42" i="1"/>
  <c r="Q43" i="1"/>
  <c r="Q44" i="1"/>
  <c r="Q45" i="1"/>
  <c r="Q49" i="1"/>
  <c r="Q50" i="1"/>
  <c r="Q51" i="1"/>
  <c r="Q46" i="1"/>
  <c r="Q47" i="1"/>
  <c r="Q48" i="1"/>
  <c r="Q34" i="1"/>
  <c r="C11" i="1"/>
  <c r="C12" i="1"/>
  <c r="C16" i="1" l="1"/>
  <c r="D18" i="1" s="1"/>
  <c r="O54" i="1"/>
  <c r="O28" i="1"/>
  <c r="O22" i="1"/>
  <c r="O23" i="1"/>
  <c r="O35" i="1"/>
  <c r="O42" i="1"/>
  <c r="O51" i="1"/>
  <c r="O39" i="1"/>
  <c r="O43" i="1"/>
  <c r="O30" i="1"/>
  <c r="O31" i="1"/>
  <c r="O29" i="1"/>
  <c r="O27" i="1"/>
  <c r="O56" i="1"/>
  <c r="O53" i="1"/>
  <c r="O49" i="1"/>
  <c r="O34" i="1"/>
  <c r="O26" i="1"/>
  <c r="O37" i="1"/>
  <c r="O40" i="1"/>
  <c r="O46" i="1"/>
  <c r="O57" i="1"/>
  <c r="O52" i="1"/>
  <c r="O41" i="1"/>
  <c r="O44" i="1"/>
  <c r="C15" i="1"/>
  <c r="O36" i="1"/>
  <c r="O21" i="1"/>
  <c r="O33" i="1"/>
  <c r="O24" i="1"/>
  <c r="O47" i="1"/>
  <c r="O45" i="1"/>
  <c r="O25" i="1"/>
  <c r="O48" i="1"/>
  <c r="O50" i="1"/>
  <c r="O55" i="1"/>
  <c r="O32" i="1"/>
  <c r="O38" i="1"/>
  <c r="F18" i="1" l="1"/>
  <c r="F19" i="1" s="1"/>
  <c r="C18" i="1"/>
</calcChain>
</file>

<file path=xl/sharedStrings.xml><?xml version="1.0" encoding="utf-8"?>
<sst xmlns="http://schemas.openxmlformats.org/spreadsheetml/2006/main" count="439" uniqueCount="224">
  <si>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</si>
  <si>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</si>
  <si>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</si>
  <si>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</si>
  <si>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</si>
  <si>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</si>
  <si>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</si>
  <si>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</si>
  <si>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</si>
  <si>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</si>
  <si>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</si>
  <si>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</si>
  <si>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</si>
  <si>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</si>
  <si>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</si>
  <si>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</si>
  <si>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</si>
  <si>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</si>
  <si>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</si>
  <si>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</si>
  <si>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</si>
  <si>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</si>
  <si>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</si>
  <si>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</si>
  <si>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</si>
  <si>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</si>
  <si>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I</t>
  </si>
  <si>
    <t>GCVS 4</t>
  </si>
  <si>
    <t>Hubscher, J. et al.,, 1994, BAVM 68</t>
  </si>
  <si>
    <t>EA</t>
  </si>
  <si>
    <t>Hubscher, 1994</t>
  </si>
  <si>
    <t>IBVS 4222</t>
  </si>
  <si>
    <t>IBVS 4711</t>
  </si>
  <si>
    <t>IBVS 5040</t>
  </si>
  <si>
    <t>IBVS 5212</t>
  </si>
  <si>
    <t>IBVS 5371</t>
  </si>
  <si>
    <t>IBVS 5484</t>
  </si>
  <si>
    <t>IBVS 5583</t>
  </si>
  <si>
    <t>IBVS 5296</t>
  </si>
  <si>
    <t>II</t>
  </si>
  <si>
    <t>Nelson</t>
  </si>
  <si>
    <t>IBVS 5657</t>
  </si>
  <si>
    <t>OT Cep / GSC 4504-0378</t>
  </si>
  <si>
    <t>IBVS 5653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</si>
  <si>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</si>
  <si>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</si>
  <si>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</si>
  <si>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</si>
  <si>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</si>
  <si>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</si>
  <si>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</si>
  <si>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5871</t>
  </si>
  <si>
    <t>OEJV 0107</t>
  </si>
  <si>
    <t>IBVS 6042</t>
  </si>
  <si>
    <t>BAD?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</si>
  <si>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</si>
  <si>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</si>
  <si>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</si>
  <si>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</si>
  <si>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</si>
  <si>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</si>
  <si>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</si>
  <si>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</si>
  <si>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</si>
  <si>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</si>
  <si>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</si>
  <si>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2426765.512 </t>
  </si>
  <si>
    <t> 28.02.1932 00:17 </t>
  </si>
  <si>
    <t> 0.471 </t>
  </si>
  <si>
    <t>P </t>
  </si>
  <si>
    <t> O.Morgenroth </t>
  </si>
  <si>
    <t> AN 254.373 </t>
  </si>
  <si>
    <t>2429192.41 </t>
  </si>
  <si>
    <t> 20.10.1938 21:50 </t>
  </si>
  <si>
    <t> 0.98 </t>
  </si>
  <si>
    <t> N.B.Perova </t>
  </si>
  <si>
    <t> PZP 3.643 </t>
  </si>
  <si>
    <t>2442505.317 </t>
  </si>
  <si>
    <t> 02.04.1975 19:36 </t>
  </si>
  <si>
    <t> 0.003 </t>
  </si>
  <si>
    <t>2442530.349 </t>
  </si>
  <si>
    <t> 27.04.1975 20:22 </t>
  </si>
  <si>
    <t> 0.010 </t>
  </si>
  <si>
    <t>2442531.309 </t>
  </si>
  <si>
    <t> 28.04.1975 19:24 </t>
  </si>
  <si>
    <t> 0.008 </t>
  </si>
  <si>
    <t>2442553.427 </t>
  </si>
  <si>
    <t> 20.05.1975 22:14 </t>
  </si>
  <si>
    <t> -0.011 </t>
  </si>
  <si>
    <t>2442555.367 </t>
  </si>
  <si>
    <t> 22.05.1975 20:48 </t>
  </si>
  <si>
    <t> 0.004 </t>
  </si>
  <si>
    <t>2442706.483 </t>
  </si>
  <si>
    <t> 20.10.1975 23:35 </t>
  </si>
  <si>
    <t> 0.012 </t>
  </si>
  <si>
    <t>2442708.387 </t>
  </si>
  <si>
    <t> 22.10.1975 21:17 </t>
  </si>
  <si>
    <t> -0.009 </t>
  </si>
  <si>
    <t>2442728.606 </t>
  </si>
  <si>
    <t> 12.11.1975 02:32 </t>
  </si>
  <si>
    <t> -0.002 </t>
  </si>
  <si>
    <t>2442890.311 </t>
  </si>
  <si>
    <t> 21.04.1976 19:27 </t>
  </si>
  <si>
    <t>2443037.554 </t>
  </si>
  <si>
    <t> 16.09.1976 01:17 </t>
  </si>
  <si>
    <t> -0.008 </t>
  </si>
  <si>
    <t>2443038.498 </t>
  </si>
  <si>
    <t> 16.09.1976 23:57 </t>
  </si>
  <si>
    <t> -0.026 </t>
  </si>
  <si>
    <t>2443042.374 </t>
  </si>
  <si>
    <t> 20.09.1976 20:58 </t>
  </si>
  <si>
    <t> 0.000 </t>
  </si>
  <si>
    <t>2443043.338 </t>
  </si>
  <si>
    <t> 21.09.1976 20:06 </t>
  </si>
  <si>
    <t> 0.002 </t>
  </si>
  <si>
    <t>2449169.4354 </t>
  </si>
  <si>
    <t> 30.06.1993 22:26 </t>
  </si>
  <si>
    <t> 9.5868 </t>
  </si>
  <si>
    <t>E </t>
  </si>
  <si>
    <t>o</t>
  </si>
  <si>
    <t> F.Agerer </t>
  </si>
  <si>
    <t>BAVM 68 </t>
  </si>
  <si>
    <t>2449641.5254 </t>
  </si>
  <si>
    <t> 16.10.1994 00:36 </t>
  </si>
  <si>
    <t> 9.5841 </t>
  </si>
  <si>
    <t>BAVM 80 </t>
  </si>
  <si>
    <t>2450850.3762 </t>
  </si>
  <si>
    <t> 05.02.1998 21:01 </t>
  </si>
  <si>
    <t> 9.5696 </t>
  </si>
  <si>
    <t>BAVM 117 </t>
  </si>
  <si>
    <t>2451363.3704 </t>
  </si>
  <si>
    <t> 03.07.1999 20:53 </t>
  </si>
  <si>
    <t> 9.5660 </t>
  </si>
  <si>
    <t>?</t>
  </si>
  <si>
    <t> E.Blättler </t>
  </si>
  <si>
    <t> BBS 120 </t>
  </si>
  <si>
    <t>2451659.8061 </t>
  </si>
  <si>
    <t> 25.04.2000 07:20 </t>
  </si>
  <si>
    <t> 9.5602 </t>
  </si>
  <si>
    <t> R.H.Nelson </t>
  </si>
  <si>
    <t>IBVS 5040 </t>
  </si>
  <si>
    <t>2451913.4160 </t>
  </si>
  <si>
    <t> 03.01.2001 21:59 </t>
  </si>
  <si>
    <t> 9.5586 </t>
  </si>
  <si>
    <t>BAVM 142 </t>
  </si>
  <si>
    <t>2451913.6596 </t>
  </si>
  <si>
    <t> 04.01.2001 03:49 </t>
  </si>
  <si>
    <t> 9.8022 </t>
  </si>
  <si>
    <t>2451922.3199 </t>
  </si>
  <si>
    <t> 12.01.2001 19:40 </t>
  </si>
  <si>
    <t> 9.8003 </t>
  </si>
  <si>
    <t>2451922.5586 </t>
  </si>
  <si>
    <t> 13.01.2001 01:24 </t>
  </si>
  <si>
    <t> 9.5577 </t>
  </si>
  <si>
    <t>2451955.5257 </t>
  </si>
  <si>
    <t> 15.02.2001 00:37 </t>
  </si>
  <si>
    <t> 9.3195 </t>
  </si>
  <si>
    <t>2452252.4469 </t>
  </si>
  <si>
    <t> 08.12.2001 22:43 </t>
  </si>
  <si>
    <t> 9.7992 </t>
  </si>
  <si>
    <t>BAVM 152 </t>
  </si>
  <si>
    <t>2452310.4303 </t>
  </si>
  <si>
    <t> 04.02.2002 22:19 </t>
  </si>
  <si>
    <t> 9.5530 </t>
  </si>
  <si>
    <t>-I</t>
  </si>
  <si>
    <t>2452347.4848 </t>
  </si>
  <si>
    <t> 13.03.2002 23:38 </t>
  </si>
  <si>
    <t>9658</t>
  </si>
  <si>
    <t> 9.5524 </t>
  </si>
  <si>
    <t>2452557.7838 </t>
  </si>
  <si>
    <t> 10.10.2002 06:48 </t>
  </si>
  <si>
    <t>9876.5</t>
  </si>
  <si>
    <t> 9.5511 </t>
  </si>
  <si>
    <t> R.Nelson </t>
  </si>
  <si>
    <t>IBVS 5371 </t>
  </si>
  <si>
    <t>2452718.5156 </t>
  </si>
  <si>
    <t> 20.03.2003 00:22 </t>
  </si>
  <si>
    <t>10043.5</t>
  </si>
  <si>
    <t> 9.5501 </t>
  </si>
  <si>
    <t>BAVM 158 </t>
  </si>
  <si>
    <t>2452908.6019 </t>
  </si>
  <si>
    <t> 26.09.2003 02:26 </t>
  </si>
  <si>
    <t>10241</t>
  </si>
  <si>
    <t> 9.5481 </t>
  </si>
  <si>
    <t> M.Zejda </t>
  </si>
  <si>
    <t>IBVS 5583 </t>
  </si>
  <si>
    <t>2453324.386 </t>
  </si>
  <si>
    <t> 14.11.2004 21:15 </t>
  </si>
  <si>
    <t>10673</t>
  </si>
  <si>
    <t> 9.544 </t>
  </si>
  <si>
    <t> R. Diethelm </t>
  </si>
  <si>
    <t>IBVS 5653 </t>
  </si>
  <si>
    <t>2453360.4779 </t>
  </si>
  <si>
    <t> 20.12.2004 23:28 </t>
  </si>
  <si>
    <t>10710.5</t>
  </si>
  <si>
    <t> 9.5433 </t>
  </si>
  <si>
    <t>BAVM 173 </t>
  </si>
  <si>
    <t>2453613.6059 </t>
  </si>
  <si>
    <t> 31.08.2005 02:32 </t>
  </si>
  <si>
    <t>10973.5</t>
  </si>
  <si>
    <t> 9.5410 </t>
  </si>
  <si>
    <t> M. Zejda et al. </t>
  </si>
  <si>
    <t>IBVS 5741 </t>
  </si>
  <si>
    <t>2453985.5984 </t>
  </si>
  <si>
    <t> 07.09.2006 02:21 </t>
  </si>
  <si>
    <t>11360</t>
  </si>
  <si>
    <t> 9.5379 </t>
  </si>
  <si>
    <t>C </t>
  </si>
  <si>
    <t>R</t>
  </si>
  <si>
    <t> M.Lehky </t>
  </si>
  <si>
    <t>OEJV 0107 </t>
  </si>
  <si>
    <t>2454756.7775 </t>
  </si>
  <si>
    <t> 17.10.2008 06:39 </t>
  </si>
  <si>
    <t>12161</t>
  </si>
  <si>
    <t> 9.7766 </t>
  </si>
  <si>
    <t>B</t>
  </si>
  <si>
    <t> R.Diethelm </t>
  </si>
  <si>
    <t>IBVS 5871 </t>
  </si>
  <si>
    <t>2456259.6547 </t>
  </si>
  <si>
    <t> 28.11.2012 03:42 </t>
  </si>
  <si>
    <t>13723</t>
  </si>
  <si>
    <t> 9.2720 </t>
  </si>
  <si>
    <t>IBVS 6042 </t>
  </si>
  <si>
    <t>IBVS 5741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</si>
</sst>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92">
    <xf numFmtId="0" fontId="0" fillId="0" borderId="0" xfId="0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>
      <alignment vertical="top"/>
    </xf>
    <xf numFmtId="0" fontId="0" fillId="0" borderId="1" xfId="0" applyBorder="1">
      <alignment vertical="top"/>
    </xf>
    <xf numFmtId="0" fontId="0" fillId="0" borderId="0" xfId="0">
      <alignment vertical="top"/>
    </xf>
    <xf numFmtId="0" fontId="3" fillId="0" borderId="1" xfId="0" applyFont="1" applyBorder="1">
      <alignment vertical="top"/>
    </xf>
    <xf numFmtId="0" fontId="0" fillId="0" borderId="4" xfId="0" applyBorder="1">
      <alignment vertical="top"/>
    </xf>
    <xf numFmtId="0" fontId="6" fillId="0" borderId="0" xfId="0" applyFont="1">
      <alignment vertical="top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12" fillId="0" borderId="0" xfId="0" applyFont="1">
      <alignment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22" fontId="9" fillId="0" borderId="0" xfId="0" applyNumberFormat="1" applyFont="1">
      <alignment vertical="top"/>
    </xf>
    <xf numFmtId="0" fontId="0" fillId="0" borderId="5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5" fillId="0" borderId="0" xfId="0" applyNumberFormat="1" applyFont="1" applyAlignment="1">
      <alignment horizontal="left"/>
    </xf>
    <xf numFmtId="0" fontId="8" fillId="0" borderId="0" xfId="0" applyFo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vertical="center"/>
    </xf>
    <xf numFmtId="0" fontId="16" fillId="0" borderId="3" xfId="0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NumberFormat="1" applyFont="1" applyAlignment="1">
      <alignment horizontal="left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left" wrapText="1"/>
    </xf>
    <xf numFmtId="0" fontId="19" fillId="0" borderId="0" xfId="0" applyNumberFormat="1" applyFont="1" applyAlignment="1">
      <alignment horizontal="left" wrapText="1"/>
    </xf>
    <xf numFmtId="0" fontId="19" fillId="0" borderId="0" xfId="0" applyFont="1" applyAlignment="1">
      <alignment wrapText="1"/>
    </xf>
    <xf numFmtId="0" fontId="19" fillId="0" borderId="0" xfId="0" applyFont="1">
      <alignment vertical="top"/>
    </xf>
    <xf numFmtId="0" fontId="19" fillId="0" borderId="0" xfId="0" applyFont="1" applyAlignment="1">
      <alignment horizontal="left"/>
    </xf>
    <xf numFmtId="0" fontId="19" fillId="0" borderId="1" xfId="0" applyFont="1" applyBorder="1" applyAlignment="1">
      <alignment horizontal="left"/>
    </xf>
    <xf numFmtId="0" fontId="19" fillId="0" borderId="13" xfId="0" applyFont="1" applyBorder="1" applyAlignment="1"/>
    <xf numFmtId="0" fontId="19" fillId="0" borderId="1" xfId="0" applyFont="1" applyBorder="1" applyAlignment="1"/>
    <xf numFmtId="0" fontId="5" fillId="0" borderId="0" xfId="0" applyFont="1" applyAlignment="1">
      <alignment horizontal="left" vertical="center"/>
    </xf>
    <xf numFmtId="0" fontId="19" fillId="0" borderId="1" xfId="0" applyFont="1" applyBorder="1" applyAlignment="1">
      <alignment horizontal="center" wrapText="1"/>
    </xf>
    <xf numFmtId="0" fontId="19" fillId="0" borderId="13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172" fontId="19" fillId="0" borderId="13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 wrapText="1"/>
    </xf>
    <xf numFmtId="0" fontId="19" fillId="0" borderId="1" xfId="0" applyNumberFormat="1" applyFont="1" applyBorder="1" applyAlignment="1">
      <alignment horizontal="left"/>
    </xf>
    <xf numFmtId="0" fontId="19" fillId="0" borderId="1" xfId="0" applyNumberFormat="1" applyFont="1" applyBorder="1" applyAlignment="1">
      <alignment horizontal="left" wrapText="1"/>
    </xf>
    <xf numFmtId="0" fontId="0" fillId="0" borderId="1" xfId="0" applyNumberFormat="1" applyBorder="1">
      <alignment vertical="top"/>
    </xf>
    <xf numFmtId="0" fontId="0" fillId="0" borderId="0" xfId="0" applyNumberFormat="1" applyAlignment="1"/>
    <xf numFmtId="0" fontId="0" fillId="0" borderId="14" xfId="0" applyNumberFormat="1" applyBorder="1">
      <alignment vertical="top"/>
    </xf>
    <xf numFmtId="0" fontId="13" fillId="0" borderId="0" xfId="0" applyNumberFormat="1" applyFont="1">
      <alignment vertical="top"/>
    </xf>
    <xf numFmtId="0" fontId="9" fillId="0" borderId="0" xfId="0" applyNumberFormat="1" applyFont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9" fillId="0" borderId="0" xfId="0" applyNumberFormat="1" applyFont="1">
      <alignment vertical="top"/>
    </xf>
    <xf numFmtId="0" fontId="0" fillId="0" borderId="0" xfId="0" applyNumberFormat="1" applyAlignment="1">
      <alignment horizontal="center"/>
    </xf>
    <xf numFmtId="0" fontId="0" fillId="0" borderId="0" xfId="0" applyNumberFormat="1">
      <alignment vertical="top"/>
    </xf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0" fillId="0" borderId="15" xfId="0" applyNumberFormat="1" applyBorder="1">
      <alignment vertical="top"/>
    </xf>
    <xf numFmtId="0" fontId="19" fillId="0" borderId="13" xfId="0" applyNumberFormat="1" applyFont="1" applyBorder="1" applyAlignment="1">
      <alignment horizontal="left"/>
    </xf>
    <xf numFmtId="0" fontId="0" fillId="0" borderId="0" xfId="0" applyNumberFormat="1" applyAlignment="1">
      <alignment horizontal="left" vertical="top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wrapText="1"/>
    </xf>
    <xf numFmtId="0" fontId="15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20" fillId="0" borderId="0" xfId="0" applyFont="1" applyAlignment="1"/>
    <xf numFmtId="14" fontId="20" fillId="0" borderId="0" xfId="0" applyNumberFormat="1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OT Cep - O-C Diagr.</a:t>
            </a:r>
          </a:p>
        </c:rich>
      </c:tx>
      <c:layout>
        <c:manualLayout>
          <c:xMode val="edge"/>
          <c:yMode val="edge"/>
          <c:x val="0.37479541734860883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20949263502456"/>
          <c:y val="0.14814859468012961"/>
          <c:w val="0.79869067103109659"/>
          <c:h val="0.66049581794891121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A!$F$21:$F$985</c:f>
              <c:numCache>
                <c:formatCode>General</c:formatCode>
                <c:ptCount val="965"/>
                <c:pt idx="0">
                  <c:v>-46555.5</c:v>
                </c:pt>
                <c:pt idx="1">
                  <c:v>-41512.5</c:v>
                </c:pt>
                <c:pt idx="2">
                  <c:v>-13848</c:v>
                </c:pt>
                <c:pt idx="3">
                  <c:v>-13796</c:v>
                </c:pt>
                <c:pt idx="4">
                  <c:v>-13794</c:v>
                </c:pt>
                <c:pt idx="5">
                  <c:v>-13748</c:v>
                </c:pt>
                <c:pt idx="6">
                  <c:v>-13744</c:v>
                </c:pt>
                <c:pt idx="7">
                  <c:v>-13430</c:v>
                </c:pt>
                <c:pt idx="8">
                  <c:v>-13426</c:v>
                </c:pt>
                <c:pt idx="9">
                  <c:v>-13384</c:v>
                </c:pt>
                <c:pt idx="10">
                  <c:v>-13048</c:v>
                </c:pt>
                <c:pt idx="11">
                  <c:v>-12742</c:v>
                </c:pt>
                <c:pt idx="12">
                  <c:v>-12740</c:v>
                </c:pt>
                <c:pt idx="13">
                  <c:v>-12732</c:v>
                </c:pt>
                <c:pt idx="14">
                  <c:v>-12730</c:v>
                </c:pt>
                <c:pt idx="15">
                  <c:v>0</c:v>
                </c:pt>
                <c:pt idx="16">
                  <c:v>981</c:v>
                </c:pt>
                <c:pt idx="17">
                  <c:v>3493</c:v>
                </c:pt>
                <c:pt idx="18">
                  <c:v>4559</c:v>
                </c:pt>
                <c:pt idx="19">
                  <c:v>5175</c:v>
                </c:pt>
                <c:pt idx="20">
                  <c:v>5702</c:v>
                </c:pt>
                <c:pt idx="21">
                  <c:v>5702.5</c:v>
                </c:pt>
                <c:pt idx="22">
                  <c:v>5720.5</c:v>
                </c:pt>
                <c:pt idx="23">
                  <c:v>5721</c:v>
                </c:pt>
                <c:pt idx="24">
                  <c:v>5789.5</c:v>
                </c:pt>
                <c:pt idx="25">
                  <c:v>6406.5</c:v>
                </c:pt>
                <c:pt idx="26">
                  <c:v>6527</c:v>
                </c:pt>
                <c:pt idx="27">
                  <c:v>6604</c:v>
                </c:pt>
                <c:pt idx="28">
                  <c:v>7041</c:v>
                </c:pt>
                <c:pt idx="29">
                  <c:v>7375</c:v>
                </c:pt>
                <c:pt idx="30">
                  <c:v>7770</c:v>
                </c:pt>
                <c:pt idx="31">
                  <c:v>8634</c:v>
                </c:pt>
                <c:pt idx="32">
                  <c:v>8709</c:v>
                </c:pt>
                <c:pt idx="33">
                  <c:v>9235</c:v>
                </c:pt>
                <c:pt idx="34">
                  <c:v>10008</c:v>
                </c:pt>
                <c:pt idx="35">
                  <c:v>11610.5</c:v>
                </c:pt>
                <c:pt idx="36">
                  <c:v>14733.5</c:v>
                </c:pt>
              </c:numCache>
            </c:numRef>
          </c:xVal>
          <c:yVal>
            <c:numRef>
              <c:f>A!$H$21:$H$985</c:f>
              <c:numCache>
                <c:formatCode>General</c:formatCode>
                <c:ptCount val="965"/>
                <c:pt idx="2">
                  <c:v>-2.8157599990663584E-2</c:v>
                </c:pt>
                <c:pt idx="3">
                  <c:v>-2.0185199995466974E-2</c:v>
                </c:pt>
                <c:pt idx="4">
                  <c:v>-2.2647799996775575E-2</c:v>
                </c:pt>
                <c:pt idx="5">
                  <c:v>-4.1287599997303914E-2</c:v>
                </c:pt>
                <c:pt idx="6">
                  <c:v>-2.6212799995846581E-2</c:v>
                </c:pt>
                <c:pt idx="7">
                  <c:v>-1.6840999996929895E-2</c:v>
                </c:pt>
                <c:pt idx="8">
                  <c:v>-3.7766199995530769E-2</c:v>
                </c:pt>
                <c:pt idx="9">
                  <c:v>-3.0480800000077579E-2</c:v>
                </c:pt>
                <c:pt idx="10">
                  <c:v>-1.9197599991457537E-2</c:v>
                </c:pt>
                <c:pt idx="11">
                  <c:v>-3.2975399997667409E-2</c:v>
                </c:pt>
                <c:pt idx="12">
                  <c:v>-5.1437999994959682E-2</c:v>
                </c:pt>
                <c:pt idx="13">
                  <c:v>-2.5288399992859922E-2</c:v>
                </c:pt>
                <c:pt idx="14">
                  <c:v>-2.3750999993353616E-2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C9-405E-88F1-B66B9D154D03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A!$D$21:$D$985</c:f>
                <c:numCache>
                  <c:formatCode>General</c:formatCode>
                  <c:ptCount val="9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4.3E-3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1.2000000000000002E-4</c:v>
                  </c:pt>
                </c:numCache>
              </c:numRef>
            </c:plus>
            <c:minus>
              <c:numRef>
                <c:f>A!$D$21:$D$985</c:f>
                <c:numCache>
                  <c:formatCode>General</c:formatCode>
                  <c:ptCount val="9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4.3E-3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1.2000000000000002E-4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A!$F$21:$F$985</c:f>
              <c:numCache>
                <c:formatCode>General</c:formatCode>
                <c:ptCount val="965"/>
                <c:pt idx="0">
                  <c:v>-46555.5</c:v>
                </c:pt>
                <c:pt idx="1">
                  <c:v>-41512.5</c:v>
                </c:pt>
                <c:pt idx="2">
                  <c:v>-13848</c:v>
                </c:pt>
                <c:pt idx="3">
                  <c:v>-13796</c:v>
                </c:pt>
                <c:pt idx="4">
                  <c:v>-13794</c:v>
                </c:pt>
                <c:pt idx="5">
                  <c:v>-13748</c:v>
                </c:pt>
                <c:pt idx="6">
                  <c:v>-13744</c:v>
                </c:pt>
                <c:pt idx="7">
                  <c:v>-13430</c:v>
                </c:pt>
                <c:pt idx="8">
                  <c:v>-13426</c:v>
                </c:pt>
                <c:pt idx="9">
                  <c:v>-13384</c:v>
                </c:pt>
                <c:pt idx="10">
                  <c:v>-13048</c:v>
                </c:pt>
                <c:pt idx="11">
                  <c:v>-12742</c:v>
                </c:pt>
                <c:pt idx="12">
                  <c:v>-12740</c:v>
                </c:pt>
                <c:pt idx="13">
                  <c:v>-12732</c:v>
                </c:pt>
                <c:pt idx="14">
                  <c:v>-12730</c:v>
                </c:pt>
                <c:pt idx="15">
                  <c:v>0</c:v>
                </c:pt>
                <c:pt idx="16">
                  <c:v>981</c:v>
                </c:pt>
                <c:pt idx="17">
                  <c:v>3493</c:v>
                </c:pt>
                <c:pt idx="18">
                  <c:v>4559</c:v>
                </c:pt>
                <c:pt idx="19">
                  <c:v>5175</c:v>
                </c:pt>
                <c:pt idx="20">
                  <c:v>5702</c:v>
                </c:pt>
                <c:pt idx="21">
                  <c:v>5702.5</c:v>
                </c:pt>
                <c:pt idx="22">
                  <c:v>5720.5</c:v>
                </c:pt>
                <c:pt idx="23">
                  <c:v>5721</c:v>
                </c:pt>
                <c:pt idx="24">
                  <c:v>5789.5</c:v>
                </c:pt>
                <c:pt idx="25">
                  <c:v>6406.5</c:v>
                </c:pt>
                <c:pt idx="26">
                  <c:v>6527</c:v>
                </c:pt>
                <c:pt idx="27">
                  <c:v>6604</c:v>
                </c:pt>
                <c:pt idx="28">
                  <c:v>7041</c:v>
                </c:pt>
                <c:pt idx="29">
                  <c:v>7375</c:v>
                </c:pt>
                <c:pt idx="30">
                  <c:v>7770</c:v>
                </c:pt>
                <c:pt idx="31">
                  <c:v>8634</c:v>
                </c:pt>
                <c:pt idx="32">
                  <c:v>8709</c:v>
                </c:pt>
                <c:pt idx="33">
                  <c:v>9235</c:v>
                </c:pt>
                <c:pt idx="34">
                  <c:v>10008</c:v>
                </c:pt>
                <c:pt idx="35">
                  <c:v>11610.5</c:v>
                </c:pt>
                <c:pt idx="36">
                  <c:v>14733.5</c:v>
                </c:pt>
              </c:numCache>
            </c:numRef>
          </c:xVal>
          <c:yVal>
            <c:numRef>
              <c:f>A!$I$21:$I$985</c:f>
              <c:numCache>
                <c:formatCode>General</c:formatCode>
                <c:ptCount val="965"/>
                <c:pt idx="33">
                  <c:v>-1.3554999968619086E-3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C9-405E-88F1-B66B9D154D03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A!$D$21:$D$38</c:f>
                <c:numCache>
                  <c:formatCode>General</c:formatCode>
                  <c:ptCount val="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5.0000000000000001E-4</c:v>
                  </c:pt>
                </c:numCache>
              </c:numRef>
            </c:plus>
            <c:minus>
              <c:numRef>
                <c:f>A!$D$21:$D$38</c:f>
                <c:numCache>
                  <c:formatCode>General</c:formatCode>
                  <c:ptCount val="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A!$F$21:$F$985</c:f>
              <c:numCache>
                <c:formatCode>General</c:formatCode>
                <c:ptCount val="965"/>
                <c:pt idx="0">
                  <c:v>-46555.5</c:v>
                </c:pt>
                <c:pt idx="1">
                  <c:v>-41512.5</c:v>
                </c:pt>
                <c:pt idx="2">
                  <c:v>-13848</c:v>
                </c:pt>
                <c:pt idx="3">
                  <c:v>-13796</c:v>
                </c:pt>
                <c:pt idx="4">
                  <c:v>-13794</c:v>
                </c:pt>
                <c:pt idx="5">
                  <c:v>-13748</c:v>
                </c:pt>
                <c:pt idx="6">
                  <c:v>-13744</c:v>
                </c:pt>
                <c:pt idx="7">
                  <c:v>-13430</c:v>
                </c:pt>
                <c:pt idx="8">
                  <c:v>-13426</c:v>
                </c:pt>
                <c:pt idx="9">
                  <c:v>-13384</c:v>
                </c:pt>
                <c:pt idx="10">
                  <c:v>-13048</c:v>
                </c:pt>
                <c:pt idx="11">
                  <c:v>-12742</c:v>
                </c:pt>
                <c:pt idx="12">
                  <c:v>-12740</c:v>
                </c:pt>
                <c:pt idx="13">
                  <c:v>-12732</c:v>
                </c:pt>
                <c:pt idx="14">
                  <c:v>-12730</c:v>
                </c:pt>
                <c:pt idx="15">
                  <c:v>0</c:v>
                </c:pt>
                <c:pt idx="16">
                  <c:v>981</c:v>
                </c:pt>
                <c:pt idx="17">
                  <c:v>3493</c:v>
                </c:pt>
                <c:pt idx="18">
                  <c:v>4559</c:v>
                </c:pt>
                <c:pt idx="19">
                  <c:v>5175</c:v>
                </c:pt>
                <c:pt idx="20">
                  <c:v>5702</c:v>
                </c:pt>
                <c:pt idx="21">
                  <c:v>5702.5</c:v>
                </c:pt>
                <c:pt idx="22">
                  <c:v>5720.5</c:v>
                </c:pt>
                <c:pt idx="23">
                  <c:v>5721</c:v>
                </c:pt>
                <c:pt idx="24">
                  <c:v>5789.5</c:v>
                </c:pt>
                <c:pt idx="25">
                  <c:v>6406.5</c:v>
                </c:pt>
                <c:pt idx="26">
                  <c:v>6527</c:v>
                </c:pt>
                <c:pt idx="27">
                  <c:v>6604</c:v>
                </c:pt>
                <c:pt idx="28">
                  <c:v>7041</c:v>
                </c:pt>
                <c:pt idx="29">
                  <c:v>7375</c:v>
                </c:pt>
                <c:pt idx="30">
                  <c:v>7770</c:v>
                </c:pt>
                <c:pt idx="31">
                  <c:v>8634</c:v>
                </c:pt>
                <c:pt idx="32">
                  <c:v>8709</c:v>
                </c:pt>
                <c:pt idx="33">
                  <c:v>9235</c:v>
                </c:pt>
                <c:pt idx="34">
                  <c:v>10008</c:v>
                </c:pt>
                <c:pt idx="35">
                  <c:v>11610.5</c:v>
                </c:pt>
                <c:pt idx="36">
                  <c:v>14733.5</c:v>
                </c:pt>
              </c:numCache>
            </c:numRef>
          </c:xVal>
          <c:yVal>
            <c:numRef>
              <c:f>A!$J$21:$J$985</c:f>
              <c:numCache>
                <c:formatCode>General</c:formatCode>
                <c:ptCount val="965"/>
                <c:pt idx="15">
                  <c:v>-7.9999999434221536E-4</c:v>
                </c:pt>
                <c:pt idx="16">
                  <c:v>1.294699999561999E-3</c:v>
                </c:pt>
                <c:pt idx="17">
                  <c:v>-9.3089999427320436E-4</c:v>
                </c:pt>
                <c:pt idx="25">
                  <c:v>2.3765500081935897E-3</c:v>
                </c:pt>
                <c:pt idx="26">
                  <c:v>-2.5950999988708645E-3</c:v>
                </c:pt>
                <c:pt idx="27">
                  <c:v>-2.905199995439034E-3</c:v>
                </c:pt>
                <c:pt idx="29">
                  <c:v>-1.4374999955180101E-3</c:v>
                </c:pt>
                <c:pt idx="32">
                  <c:v>-1.6916999957174994E-3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C9-405E-88F1-B66B9D154D03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4.3E-3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1.2000000000000002E-4</c:v>
                  </c:pt>
                </c:numCache>
              </c:numRef>
            </c:plus>
            <c:minus>
              <c:numRef>
                <c:f>A!$D$21:$D$85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4.3E-3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1.2000000000000002E-4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A!$F$21:$F$985</c:f>
              <c:numCache>
                <c:formatCode>General</c:formatCode>
                <c:ptCount val="965"/>
                <c:pt idx="0">
                  <c:v>-46555.5</c:v>
                </c:pt>
                <c:pt idx="1">
                  <c:v>-41512.5</c:v>
                </c:pt>
                <c:pt idx="2">
                  <c:v>-13848</c:v>
                </c:pt>
                <c:pt idx="3">
                  <c:v>-13796</c:v>
                </c:pt>
                <c:pt idx="4">
                  <c:v>-13794</c:v>
                </c:pt>
                <c:pt idx="5">
                  <c:v>-13748</c:v>
                </c:pt>
                <c:pt idx="6">
                  <c:v>-13744</c:v>
                </c:pt>
                <c:pt idx="7">
                  <c:v>-13430</c:v>
                </c:pt>
                <c:pt idx="8">
                  <c:v>-13426</c:v>
                </c:pt>
                <c:pt idx="9">
                  <c:v>-13384</c:v>
                </c:pt>
                <c:pt idx="10">
                  <c:v>-13048</c:v>
                </c:pt>
                <c:pt idx="11">
                  <c:v>-12742</c:v>
                </c:pt>
                <c:pt idx="12">
                  <c:v>-12740</c:v>
                </c:pt>
                <c:pt idx="13">
                  <c:v>-12732</c:v>
                </c:pt>
                <c:pt idx="14">
                  <c:v>-12730</c:v>
                </c:pt>
                <c:pt idx="15">
                  <c:v>0</c:v>
                </c:pt>
                <c:pt idx="16">
                  <c:v>981</c:v>
                </c:pt>
                <c:pt idx="17">
                  <c:v>3493</c:v>
                </c:pt>
                <c:pt idx="18">
                  <c:v>4559</c:v>
                </c:pt>
                <c:pt idx="19">
                  <c:v>5175</c:v>
                </c:pt>
                <c:pt idx="20">
                  <c:v>5702</c:v>
                </c:pt>
                <c:pt idx="21">
                  <c:v>5702.5</c:v>
                </c:pt>
                <c:pt idx="22">
                  <c:v>5720.5</c:v>
                </c:pt>
                <c:pt idx="23">
                  <c:v>5721</c:v>
                </c:pt>
                <c:pt idx="24">
                  <c:v>5789.5</c:v>
                </c:pt>
                <c:pt idx="25">
                  <c:v>6406.5</c:v>
                </c:pt>
                <c:pt idx="26">
                  <c:v>6527</c:v>
                </c:pt>
                <c:pt idx="27">
                  <c:v>6604</c:v>
                </c:pt>
                <c:pt idx="28">
                  <c:v>7041</c:v>
                </c:pt>
                <c:pt idx="29">
                  <c:v>7375</c:v>
                </c:pt>
                <c:pt idx="30">
                  <c:v>7770</c:v>
                </c:pt>
                <c:pt idx="31">
                  <c:v>8634</c:v>
                </c:pt>
                <c:pt idx="32">
                  <c:v>8709</c:v>
                </c:pt>
                <c:pt idx="33">
                  <c:v>9235</c:v>
                </c:pt>
                <c:pt idx="34">
                  <c:v>10008</c:v>
                </c:pt>
                <c:pt idx="35">
                  <c:v>11610.5</c:v>
                </c:pt>
                <c:pt idx="36">
                  <c:v>14733.5</c:v>
                </c:pt>
              </c:numCache>
            </c:numRef>
          </c:xVal>
          <c:yVal>
            <c:numRef>
              <c:f>A!$K$21:$K$985</c:f>
              <c:numCache>
                <c:formatCode>General</c:formatCode>
                <c:ptCount val="965"/>
                <c:pt idx="18">
                  <c:v>7.0330000016838312E-4</c:v>
                </c:pt>
                <c:pt idx="20">
                  <c:v>-1.072599996405188E-3</c:v>
                </c:pt>
                <c:pt idx="21">
                  <c:v>1.9117500050924718E-3</c:v>
                </c:pt>
                <c:pt idx="22">
                  <c:v>4.8350004362873733E-5</c:v>
                </c:pt>
                <c:pt idx="23">
                  <c:v>-1.8673000013222918E-3</c:v>
                </c:pt>
                <c:pt idx="24">
                  <c:v>8.8864999997895211E-4</c:v>
                </c:pt>
                <c:pt idx="30">
                  <c:v>-1.500999991549179E-3</c:v>
                </c:pt>
                <c:pt idx="31">
                  <c:v>-1.2442000006558374E-3</c:v>
                </c:pt>
                <c:pt idx="34">
                  <c:v>-6.5039999026339501E-4</c:v>
                </c:pt>
                <c:pt idx="36">
                  <c:v>-2.8585499967448413E-3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C9-405E-88F1-B66B9D154D03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4.3E-3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1.2000000000000002E-4</c:v>
                  </c:pt>
                </c:numCache>
              </c:numRef>
            </c:plus>
            <c:minus>
              <c:numRef>
                <c:f>A!$D$21:$D$85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4.3E-3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1.2000000000000002E-4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A!$F$21:$F$985</c:f>
              <c:numCache>
                <c:formatCode>General</c:formatCode>
                <c:ptCount val="965"/>
                <c:pt idx="0">
                  <c:v>-46555.5</c:v>
                </c:pt>
                <c:pt idx="1">
                  <c:v>-41512.5</c:v>
                </c:pt>
                <c:pt idx="2">
                  <c:v>-13848</c:v>
                </c:pt>
                <c:pt idx="3">
                  <c:v>-13796</c:v>
                </c:pt>
                <c:pt idx="4">
                  <c:v>-13794</c:v>
                </c:pt>
                <c:pt idx="5">
                  <c:v>-13748</c:v>
                </c:pt>
                <c:pt idx="6">
                  <c:v>-13744</c:v>
                </c:pt>
                <c:pt idx="7">
                  <c:v>-13430</c:v>
                </c:pt>
                <c:pt idx="8">
                  <c:v>-13426</c:v>
                </c:pt>
                <c:pt idx="9">
                  <c:v>-13384</c:v>
                </c:pt>
                <c:pt idx="10">
                  <c:v>-13048</c:v>
                </c:pt>
                <c:pt idx="11">
                  <c:v>-12742</c:v>
                </c:pt>
                <c:pt idx="12">
                  <c:v>-12740</c:v>
                </c:pt>
                <c:pt idx="13">
                  <c:v>-12732</c:v>
                </c:pt>
                <c:pt idx="14">
                  <c:v>-12730</c:v>
                </c:pt>
                <c:pt idx="15">
                  <c:v>0</c:v>
                </c:pt>
                <c:pt idx="16">
                  <c:v>981</c:v>
                </c:pt>
                <c:pt idx="17">
                  <c:v>3493</c:v>
                </c:pt>
                <c:pt idx="18">
                  <c:v>4559</c:v>
                </c:pt>
                <c:pt idx="19">
                  <c:v>5175</c:v>
                </c:pt>
                <c:pt idx="20">
                  <c:v>5702</c:v>
                </c:pt>
                <c:pt idx="21">
                  <c:v>5702.5</c:v>
                </c:pt>
                <c:pt idx="22">
                  <c:v>5720.5</c:v>
                </c:pt>
                <c:pt idx="23">
                  <c:v>5721</c:v>
                </c:pt>
                <c:pt idx="24">
                  <c:v>5789.5</c:v>
                </c:pt>
                <c:pt idx="25">
                  <c:v>6406.5</c:v>
                </c:pt>
                <c:pt idx="26">
                  <c:v>6527</c:v>
                </c:pt>
                <c:pt idx="27">
                  <c:v>6604</c:v>
                </c:pt>
                <c:pt idx="28">
                  <c:v>7041</c:v>
                </c:pt>
                <c:pt idx="29">
                  <c:v>7375</c:v>
                </c:pt>
                <c:pt idx="30">
                  <c:v>7770</c:v>
                </c:pt>
                <c:pt idx="31">
                  <c:v>8634</c:v>
                </c:pt>
                <c:pt idx="32">
                  <c:v>8709</c:v>
                </c:pt>
                <c:pt idx="33">
                  <c:v>9235</c:v>
                </c:pt>
                <c:pt idx="34">
                  <c:v>10008</c:v>
                </c:pt>
                <c:pt idx="35">
                  <c:v>11610.5</c:v>
                </c:pt>
                <c:pt idx="36">
                  <c:v>14733.5</c:v>
                </c:pt>
              </c:numCache>
            </c:numRef>
          </c:xVal>
          <c:yVal>
            <c:numRef>
              <c:f>A!$L$21:$L$985</c:f>
              <c:numCache>
                <c:formatCode>General</c:formatCode>
                <c:ptCount val="965"/>
                <c:pt idx="19">
                  <c:v>-2.0574999944074079E-3</c:v>
                </c:pt>
                <c:pt idx="28">
                  <c:v>-1.9656215881695971E-3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AC9-405E-88F1-B66B9D154D03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4.3E-3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1.2000000000000002E-4</c:v>
                  </c:pt>
                </c:numCache>
              </c:numRef>
            </c:plus>
            <c:minus>
              <c:numRef>
                <c:f>A!$D$21:$D$85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4.3E-3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1.2000000000000002E-4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A!$F$21:$F$985</c:f>
              <c:numCache>
                <c:formatCode>General</c:formatCode>
                <c:ptCount val="965"/>
                <c:pt idx="0">
                  <c:v>-46555.5</c:v>
                </c:pt>
                <c:pt idx="1">
                  <c:v>-41512.5</c:v>
                </c:pt>
                <c:pt idx="2">
                  <c:v>-13848</c:v>
                </c:pt>
                <c:pt idx="3">
                  <c:v>-13796</c:v>
                </c:pt>
                <c:pt idx="4">
                  <c:v>-13794</c:v>
                </c:pt>
                <c:pt idx="5">
                  <c:v>-13748</c:v>
                </c:pt>
                <c:pt idx="6">
                  <c:v>-13744</c:v>
                </c:pt>
                <c:pt idx="7">
                  <c:v>-13430</c:v>
                </c:pt>
                <c:pt idx="8">
                  <c:v>-13426</c:v>
                </c:pt>
                <c:pt idx="9">
                  <c:v>-13384</c:v>
                </c:pt>
                <c:pt idx="10">
                  <c:v>-13048</c:v>
                </c:pt>
                <c:pt idx="11">
                  <c:v>-12742</c:v>
                </c:pt>
                <c:pt idx="12">
                  <c:v>-12740</c:v>
                </c:pt>
                <c:pt idx="13">
                  <c:v>-12732</c:v>
                </c:pt>
                <c:pt idx="14">
                  <c:v>-12730</c:v>
                </c:pt>
                <c:pt idx="15">
                  <c:v>0</c:v>
                </c:pt>
                <c:pt idx="16">
                  <c:v>981</c:v>
                </c:pt>
                <c:pt idx="17">
                  <c:v>3493</c:v>
                </c:pt>
                <c:pt idx="18">
                  <c:v>4559</c:v>
                </c:pt>
                <c:pt idx="19">
                  <c:v>5175</c:v>
                </c:pt>
                <c:pt idx="20">
                  <c:v>5702</c:v>
                </c:pt>
                <c:pt idx="21">
                  <c:v>5702.5</c:v>
                </c:pt>
                <c:pt idx="22">
                  <c:v>5720.5</c:v>
                </c:pt>
                <c:pt idx="23">
                  <c:v>5721</c:v>
                </c:pt>
                <c:pt idx="24">
                  <c:v>5789.5</c:v>
                </c:pt>
                <c:pt idx="25">
                  <c:v>6406.5</c:v>
                </c:pt>
                <c:pt idx="26">
                  <c:v>6527</c:v>
                </c:pt>
                <c:pt idx="27">
                  <c:v>6604</c:v>
                </c:pt>
                <c:pt idx="28">
                  <c:v>7041</c:v>
                </c:pt>
                <c:pt idx="29">
                  <c:v>7375</c:v>
                </c:pt>
                <c:pt idx="30">
                  <c:v>7770</c:v>
                </c:pt>
                <c:pt idx="31">
                  <c:v>8634</c:v>
                </c:pt>
                <c:pt idx="32">
                  <c:v>8709</c:v>
                </c:pt>
                <c:pt idx="33">
                  <c:v>9235</c:v>
                </c:pt>
                <c:pt idx="34">
                  <c:v>10008</c:v>
                </c:pt>
                <c:pt idx="35">
                  <c:v>11610.5</c:v>
                </c:pt>
                <c:pt idx="36">
                  <c:v>14733.5</c:v>
                </c:pt>
              </c:numCache>
            </c:numRef>
          </c:xVal>
          <c:yVal>
            <c:numRef>
              <c:f>A!$M$21:$M$985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AC9-405E-88F1-B66B9D154D03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4.3E-3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1.2000000000000002E-4</c:v>
                  </c:pt>
                </c:numCache>
              </c:numRef>
            </c:plus>
            <c:minus>
              <c:numRef>
                <c:f>A!$D$21:$D$85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4.3E-3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1.2000000000000002E-4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A!$F$21:$F$985</c:f>
              <c:numCache>
                <c:formatCode>General</c:formatCode>
                <c:ptCount val="965"/>
                <c:pt idx="0">
                  <c:v>-46555.5</c:v>
                </c:pt>
                <c:pt idx="1">
                  <c:v>-41512.5</c:v>
                </c:pt>
                <c:pt idx="2">
                  <c:v>-13848</c:v>
                </c:pt>
                <c:pt idx="3">
                  <c:v>-13796</c:v>
                </c:pt>
                <c:pt idx="4">
                  <c:v>-13794</c:v>
                </c:pt>
                <c:pt idx="5">
                  <c:v>-13748</c:v>
                </c:pt>
                <c:pt idx="6">
                  <c:v>-13744</c:v>
                </c:pt>
                <c:pt idx="7">
                  <c:v>-13430</c:v>
                </c:pt>
                <c:pt idx="8">
                  <c:v>-13426</c:v>
                </c:pt>
                <c:pt idx="9">
                  <c:v>-13384</c:v>
                </c:pt>
                <c:pt idx="10">
                  <c:v>-13048</c:v>
                </c:pt>
                <c:pt idx="11">
                  <c:v>-12742</c:v>
                </c:pt>
                <c:pt idx="12">
                  <c:v>-12740</c:v>
                </c:pt>
                <c:pt idx="13">
                  <c:v>-12732</c:v>
                </c:pt>
                <c:pt idx="14">
                  <c:v>-12730</c:v>
                </c:pt>
                <c:pt idx="15">
                  <c:v>0</c:v>
                </c:pt>
                <c:pt idx="16">
                  <c:v>981</c:v>
                </c:pt>
                <c:pt idx="17">
                  <c:v>3493</c:v>
                </c:pt>
                <c:pt idx="18">
                  <c:v>4559</c:v>
                </c:pt>
                <c:pt idx="19">
                  <c:v>5175</c:v>
                </c:pt>
                <c:pt idx="20">
                  <c:v>5702</c:v>
                </c:pt>
                <c:pt idx="21">
                  <c:v>5702.5</c:v>
                </c:pt>
                <c:pt idx="22">
                  <c:v>5720.5</c:v>
                </c:pt>
                <c:pt idx="23">
                  <c:v>5721</c:v>
                </c:pt>
                <c:pt idx="24">
                  <c:v>5789.5</c:v>
                </c:pt>
                <c:pt idx="25">
                  <c:v>6406.5</c:v>
                </c:pt>
                <c:pt idx="26">
                  <c:v>6527</c:v>
                </c:pt>
                <c:pt idx="27">
                  <c:v>6604</c:v>
                </c:pt>
                <c:pt idx="28">
                  <c:v>7041</c:v>
                </c:pt>
                <c:pt idx="29">
                  <c:v>7375</c:v>
                </c:pt>
                <c:pt idx="30">
                  <c:v>7770</c:v>
                </c:pt>
                <c:pt idx="31">
                  <c:v>8634</c:v>
                </c:pt>
                <c:pt idx="32">
                  <c:v>8709</c:v>
                </c:pt>
                <c:pt idx="33">
                  <c:v>9235</c:v>
                </c:pt>
                <c:pt idx="34">
                  <c:v>10008</c:v>
                </c:pt>
                <c:pt idx="35">
                  <c:v>11610.5</c:v>
                </c:pt>
                <c:pt idx="36">
                  <c:v>14733.5</c:v>
                </c:pt>
              </c:numCache>
            </c:numRef>
          </c:xVal>
          <c:yVal>
            <c:numRef>
              <c:f>A!$N$21:$N$985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AC9-405E-88F1-B66B9D154D03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A!$F$21:$F$985</c:f>
              <c:numCache>
                <c:formatCode>General</c:formatCode>
                <c:ptCount val="965"/>
                <c:pt idx="0">
                  <c:v>-46555.5</c:v>
                </c:pt>
                <c:pt idx="1">
                  <c:v>-41512.5</c:v>
                </c:pt>
                <c:pt idx="2">
                  <c:v>-13848</c:v>
                </c:pt>
                <c:pt idx="3">
                  <c:v>-13796</c:v>
                </c:pt>
                <c:pt idx="4">
                  <c:v>-13794</c:v>
                </c:pt>
                <c:pt idx="5">
                  <c:v>-13748</c:v>
                </c:pt>
                <c:pt idx="6">
                  <c:v>-13744</c:v>
                </c:pt>
                <c:pt idx="7">
                  <c:v>-13430</c:v>
                </c:pt>
                <c:pt idx="8">
                  <c:v>-13426</c:v>
                </c:pt>
                <c:pt idx="9">
                  <c:v>-13384</c:v>
                </c:pt>
                <c:pt idx="10">
                  <c:v>-13048</c:v>
                </c:pt>
                <c:pt idx="11">
                  <c:v>-12742</c:v>
                </c:pt>
                <c:pt idx="12">
                  <c:v>-12740</c:v>
                </c:pt>
                <c:pt idx="13">
                  <c:v>-12732</c:v>
                </c:pt>
                <c:pt idx="14">
                  <c:v>-12730</c:v>
                </c:pt>
                <c:pt idx="15">
                  <c:v>0</c:v>
                </c:pt>
                <c:pt idx="16">
                  <c:v>981</c:v>
                </c:pt>
                <c:pt idx="17">
                  <c:v>3493</c:v>
                </c:pt>
                <c:pt idx="18">
                  <c:v>4559</c:v>
                </c:pt>
                <c:pt idx="19">
                  <c:v>5175</c:v>
                </c:pt>
                <c:pt idx="20">
                  <c:v>5702</c:v>
                </c:pt>
                <c:pt idx="21">
                  <c:v>5702.5</c:v>
                </c:pt>
                <c:pt idx="22">
                  <c:v>5720.5</c:v>
                </c:pt>
                <c:pt idx="23">
                  <c:v>5721</c:v>
                </c:pt>
                <c:pt idx="24">
                  <c:v>5789.5</c:v>
                </c:pt>
                <c:pt idx="25">
                  <c:v>6406.5</c:v>
                </c:pt>
                <c:pt idx="26">
                  <c:v>6527</c:v>
                </c:pt>
                <c:pt idx="27">
                  <c:v>6604</c:v>
                </c:pt>
                <c:pt idx="28">
                  <c:v>7041</c:v>
                </c:pt>
                <c:pt idx="29">
                  <c:v>7375</c:v>
                </c:pt>
                <c:pt idx="30">
                  <c:v>7770</c:v>
                </c:pt>
                <c:pt idx="31">
                  <c:v>8634</c:v>
                </c:pt>
                <c:pt idx="32">
                  <c:v>8709</c:v>
                </c:pt>
                <c:pt idx="33">
                  <c:v>9235</c:v>
                </c:pt>
                <c:pt idx="34">
                  <c:v>10008</c:v>
                </c:pt>
                <c:pt idx="35">
                  <c:v>11610.5</c:v>
                </c:pt>
                <c:pt idx="36">
                  <c:v>14733.5</c:v>
                </c:pt>
              </c:numCache>
            </c:numRef>
          </c:xVal>
          <c:yVal>
            <c:numRef>
              <c:f>A!$O$21:$O$985</c:f>
              <c:numCache>
                <c:formatCode>General</c:formatCode>
                <c:ptCount val="965"/>
                <c:pt idx="0">
                  <c:v>1.0022750741111421E-2</c:v>
                </c:pt>
                <c:pt idx="1">
                  <c:v>8.9893461497884287E-3</c:v>
                </c:pt>
                <c:pt idx="2">
                  <c:v>3.320375038018665E-3</c:v>
                </c:pt>
                <c:pt idx="3">
                  <c:v>3.3097192698749419E-3</c:v>
                </c:pt>
                <c:pt idx="4">
                  <c:v>3.3093094326386444E-3</c:v>
                </c:pt>
                <c:pt idx="5">
                  <c:v>3.2998831762038128E-3</c:v>
                </c:pt>
                <c:pt idx="6">
                  <c:v>3.2990635017312187E-3</c:v>
                </c:pt>
                <c:pt idx="7">
                  <c:v>3.2347190556325832E-3</c:v>
                </c:pt>
                <c:pt idx="8">
                  <c:v>3.2338993811599891E-3</c:v>
                </c:pt>
                <c:pt idx="9">
                  <c:v>3.2252927991977508E-3</c:v>
                </c:pt>
                <c:pt idx="10">
                  <c:v>3.1564401434998482E-3</c:v>
                </c:pt>
                <c:pt idx="11">
                  <c:v>3.0937350463464009E-3</c:v>
                </c:pt>
                <c:pt idx="12">
                  <c:v>3.0933252091101034E-3</c:v>
                </c:pt>
                <c:pt idx="13">
                  <c:v>3.0916858601649153E-3</c:v>
                </c:pt>
                <c:pt idx="14">
                  <c:v>3.0912760229286186E-3</c:v>
                </c:pt>
                <c:pt idx="15">
                  <c:v>4.826620138979438E-4</c:v>
                </c:pt>
                <c:pt idx="16">
                  <c:v>2.8163684949424452E-4</c:v>
                </c:pt>
                <c:pt idx="17">
                  <c:v>-2.3311871929484064E-4</c:v>
                </c:pt>
                <c:pt idx="18">
                  <c:v>-4.5156196624116418E-4</c:v>
                </c:pt>
                <c:pt idx="19">
                  <c:v>-5.7779183502065334E-4</c:v>
                </c:pt>
                <c:pt idx="20">
                  <c:v>-6.8578394678492382E-4</c:v>
                </c:pt>
                <c:pt idx="21">
                  <c:v>-6.8588640609399819E-4</c:v>
                </c:pt>
                <c:pt idx="22">
                  <c:v>-6.8957494122067159E-4</c:v>
                </c:pt>
                <c:pt idx="23">
                  <c:v>-6.8967740052974574E-4</c:v>
                </c:pt>
                <c:pt idx="24">
                  <c:v>-7.0371432587291939E-4</c:v>
                </c:pt>
                <c:pt idx="25">
                  <c:v>-8.3014911327055707E-4</c:v>
                </c:pt>
                <c:pt idx="26">
                  <c:v>-8.5484180675745387E-4</c:v>
                </c:pt>
                <c:pt idx="27">
                  <c:v>-8.7062054035489007E-4</c:v>
                </c:pt>
                <c:pt idx="28">
                  <c:v>-9.6016997648579378E-4</c:v>
                </c:pt>
                <c:pt idx="29">
                  <c:v>-1.0286127949473997E-3</c:v>
                </c:pt>
                <c:pt idx="30">
                  <c:v>-1.1095556491160657E-3</c:v>
                </c:pt>
                <c:pt idx="31">
                  <c:v>-1.2866053351963879E-3</c:v>
                </c:pt>
                <c:pt idx="32">
                  <c:v>-1.3019742315575271E-3</c:v>
                </c:pt>
                <c:pt idx="33">
                  <c:v>-1.4097614247036492E-3</c:v>
                </c:pt>
                <c:pt idx="34">
                  <c:v>-1.5681635165324559E-3</c:v>
                </c:pt>
                <c:pt idx="35">
                  <c:v>-1.8965456021154614E-3</c:v>
                </c:pt>
                <c:pt idx="36">
                  <c:v>-2.5365064465932927E-3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AC9-405E-88F1-B66B9D154D03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A!$F$21:$F$298</c:f>
              <c:numCache>
                <c:formatCode>General</c:formatCode>
                <c:ptCount val="278"/>
                <c:pt idx="0">
                  <c:v>-46555.5</c:v>
                </c:pt>
                <c:pt idx="1">
                  <c:v>-41512.5</c:v>
                </c:pt>
                <c:pt idx="2">
                  <c:v>-13848</c:v>
                </c:pt>
                <c:pt idx="3">
                  <c:v>-13796</c:v>
                </c:pt>
                <c:pt idx="4">
                  <c:v>-13794</c:v>
                </c:pt>
                <c:pt idx="5">
                  <c:v>-13748</c:v>
                </c:pt>
                <c:pt idx="6">
                  <c:v>-13744</c:v>
                </c:pt>
                <c:pt idx="7">
                  <c:v>-13430</c:v>
                </c:pt>
                <c:pt idx="8">
                  <c:v>-13426</c:v>
                </c:pt>
                <c:pt idx="9">
                  <c:v>-13384</c:v>
                </c:pt>
                <c:pt idx="10">
                  <c:v>-13048</c:v>
                </c:pt>
                <c:pt idx="11">
                  <c:v>-12742</c:v>
                </c:pt>
                <c:pt idx="12">
                  <c:v>-12740</c:v>
                </c:pt>
                <c:pt idx="13">
                  <c:v>-12732</c:v>
                </c:pt>
                <c:pt idx="14">
                  <c:v>-12730</c:v>
                </c:pt>
                <c:pt idx="15">
                  <c:v>0</c:v>
                </c:pt>
                <c:pt idx="16">
                  <c:v>981</c:v>
                </c:pt>
                <c:pt idx="17">
                  <c:v>3493</c:v>
                </c:pt>
                <c:pt idx="18">
                  <c:v>4559</c:v>
                </c:pt>
                <c:pt idx="19">
                  <c:v>5175</c:v>
                </c:pt>
                <c:pt idx="20">
                  <c:v>5702</c:v>
                </c:pt>
                <c:pt idx="21">
                  <c:v>5702.5</c:v>
                </c:pt>
                <c:pt idx="22">
                  <c:v>5720.5</c:v>
                </c:pt>
                <c:pt idx="23">
                  <c:v>5721</c:v>
                </c:pt>
                <c:pt idx="24">
                  <c:v>5789.5</c:v>
                </c:pt>
                <c:pt idx="25">
                  <c:v>6406.5</c:v>
                </c:pt>
                <c:pt idx="26">
                  <c:v>6527</c:v>
                </c:pt>
                <c:pt idx="27">
                  <c:v>6604</c:v>
                </c:pt>
                <c:pt idx="28">
                  <c:v>7041</c:v>
                </c:pt>
                <c:pt idx="29">
                  <c:v>7375</c:v>
                </c:pt>
                <c:pt idx="30">
                  <c:v>7770</c:v>
                </c:pt>
                <c:pt idx="31">
                  <c:v>8634</c:v>
                </c:pt>
                <c:pt idx="32">
                  <c:v>8709</c:v>
                </c:pt>
                <c:pt idx="33">
                  <c:v>9235</c:v>
                </c:pt>
                <c:pt idx="34">
                  <c:v>10008</c:v>
                </c:pt>
                <c:pt idx="35">
                  <c:v>11610.5</c:v>
                </c:pt>
                <c:pt idx="36">
                  <c:v>14733.5</c:v>
                </c:pt>
              </c:numCache>
            </c:numRef>
          </c:xVal>
          <c:yVal>
            <c:numRef>
              <c:f>A!$U$21:$U$298</c:f>
              <c:numCache>
                <c:formatCode>General</c:formatCode>
                <c:ptCount val="278"/>
                <c:pt idx="0">
                  <c:v>3.9587150000443216E-2</c:v>
                </c:pt>
                <c:pt idx="1">
                  <c:v>8.8141250002081506E-2</c:v>
                </c:pt>
                <c:pt idx="35">
                  <c:v>5.2913499966962263E-3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AC9-405E-88F1-B66B9D154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56632"/>
        <c:axId val="1"/>
      </c:scatterChart>
      <c:valAx>
        <c:axId val="91485663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278232405892"/>
              <c:y val="0.870372962638929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36497545008183E-2"/>
              <c:y val="0.385803765270081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56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93617021276595"/>
          <c:y val="0.91975600272188196"/>
          <c:w val="0.81996726677577736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OT Cep - O-C Diagr.</a:t>
            </a:r>
          </a:p>
        </c:rich>
      </c:tx>
      <c:layout>
        <c:manualLayout>
          <c:xMode val="edge"/>
          <c:yMode val="edge"/>
          <c:x val="0.3741835211774998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5708958379542"/>
          <c:y val="0.14769252958613219"/>
          <c:w val="0.80392285143939479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A!$F$21:$F$985</c:f>
              <c:numCache>
                <c:formatCode>General</c:formatCode>
                <c:ptCount val="965"/>
                <c:pt idx="0">
                  <c:v>-46555.5</c:v>
                </c:pt>
                <c:pt idx="1">
                  <c:v>-41512.5</c:v>
                </c:pt>
                <c:pt idx="2">
                  <c:v>-13848</c:v>
                </c:pt>
                <c:pt idx="3">
                  <c:v>-13796</c:v>
                </c:pt>
                <c:pt idx="4">
                  <c:v>-13794</c:v>
                </c:pt>
                <c:pt idx="5">
                  <c:v>-13748</c:v>
                </c:pt>
                <c:pt idx="6">
                  <c:v>-13744</c:v>
                </c:pt>
                <c:pt idx="7">
                  <c:v>-13430</c:v>
                </c:pt>
                <c:pt idx="8">
                  <c:v>-13426</c:v>
                </c:pt>
                <c:pt idx="9">
                  <c:v>-13384</c:v>
                </c:pt>
                <c:pt idx="10">
                  <c:v>-13048</c:v>
                </c:pt>
                <c:pt idx="11">
                  <c:v>-12742</c:v>
                </c:pt>
                <c:pt idx="12">
                  <c:v>-12740</c:v>
                </c:pt>
                <c:pt idx="13">
                  <c:v>-12732</c:v>
                </c:pt>
                <c:pt idx="14">
                  <c:v>-12730</c:v>
                </c:pt>
                <c:pt idx="15">
                  <c:v>0</c:v>
                </c:pt>
                <c:pt idx="16">
                  <c:v>981</c:v>
                </c:pt>
                <c:pt idx="17">
                  <c:v>3493</c:v>
                </c:pt>
                <c:pt idx="18">
                  <c:v>4559</c:v>
                </c:pt>
                <c:pt idx="19">
                  <c:v>5175</c:v>
                </c:pt>
                <c:pt idx="20">
                  <c:v>5702</c:v>
                </c:pt>
                <c:pt idx="21">
                  <c:v>5702.5</c:v>
                </c:pt>
                <c:pt idx="22">
                  <c:v>5720.5</c:v>
                </c:pt>
                <c:pt idx="23">
                  <c:v>5721</c:v>
                </c:pt>
                <c:pt idx="24">
                  <c:v>5789.5</c:v>
                </c:pt>
                <c:pt idx="25">
                  <c:v>6406.5</c:v>
                </c:pt>
                <c:pt idx="26">
                  <c:v>6527</c:v>
                </c:pt>
                <c:pt idx="27">
                  <c:v>6604</c:v>
                </c:pt>
                <c:pt idx="28">
                  <c:v>7041</c:v>
                </c:pt>
                <c:pt idx="29">
                  <c:v>7375</c:v>
                </c:pt>
                <c:pt idx="30">
                  <c:v>7770</c:v>
                </c:pt>
                <c:pt idx="31">
                  <c:v>8634</c:v>
                </c:pt>
                <c:pt idx="32">
                  <c:v>8709</c:v>
                </c:pt>
                <c:pt idx="33">
                  <c:v>9235</c:v>
                </c:pt>
                <c:pt idx="34">
                  <c:v>10008</c:v>
                </c:pt>
                <c:pt idx="35">
                  <c:v>11610.5</c:v>
                </c:pt>
                <c:pt idx="36">
                  <c:v>14733.5</c:v>
                </c:pt>
              </c:numCache>
            </c:numRef>
          </c:xVal>
          <c:yVal>
            <c:numRef>
              <c:f>A!$H$21:$H$985</c:f>
              <c:numCache>
                <c:formatCode>General</c:formatCode>
                <c:ptCount val="965"/>
                <c:pt idx="2">
                  <c:v>-2.8157599990663584E-2</c:v>
                </c:pt>
                <c:pt idx="3">
                  <c:v>-2.0185199995466974E-2</c:v>
                </c:pt>
                <c:pt idx="4">
                  <c:v>-2.2647799996775575E-2</c:v>
                </c:pt>
                <c:pt idx="5">
                  <c:v>-4.1287599997303914E-2</c:v>
                </c:pt>
                <c:pt idx="6">
                  <c:v>-2.6212799995846581E-2</c:v>
                </c:pt>
                <c:pt idx="7">
                  <c:v>-1.6840999996929895E-2</c:v>
                </c:pt>
                <c:pt idx="8">
                  <c:v>-3.7766199995530769E-2</c:v>
                </c:pt>
                <c:pt idx="9">
                  <c:v>-3.0480800000077579E-2</c:v>
                </c:pt>
                <c:pt idx="10">
                  <c:v>-1.9197599991457537E-2</c:v>
                </c:pt>
                <c:pt idx="11">
                  <c:v>-3.2975399997667409E-2</c:v>
                </c:pt>
                <c:pt idx="12">
                  <c:v>-5.1437999994959682E-2</c:v>
                </c:pt>
                <c:pt idx="13">
                  <c:v>-2.5288399992859922E-2</c:v>
                </c:pt>
                <c:pt idx="14">
                  <c:v>-2.3750999993353616E-2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FF-43E3-A4B7-0E4EAE2A9093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A!$D$21:$D$985</c:f>
                <c:numCache>
                  <c:formatCode>General</c:formatCode>
                  <c:ptCount val="9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4.3E-3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1.2000000000000002E-4</c:v>
                  </c:pt>
                </c:numCache>
              </c:numRef>
            </c:plus>
            <c:minus>
              <c:numRef>
                <c:f>A!$D$21:$D$985</c:f>
                <c:numCache>
                  <c:formatCode>General</c:formatCode>
                  <c:ptCount val="9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4.3E-3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1.2000000000000002E-4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A!$F$21:$F$985</c:f>
              <c:numCache>
                <c:formatCode>General</c:formatCode>
                <c:ptCount val="965"/>
                <c:pt idx="0">
                  <c:v>-46555.5</c:v>
                </c:pt>
                <c:pt idx="1">
                  <c:v>-41512.5</c:v>
                </c:pt>
                <c:pt idx="2">
                  <c:v>-13848</c:v>
                </c:pt>
                <c:pt idx="3">
                  <c:v>-13796</c:v>
                </c:pt>
                <c:pt idx="4">
                  <c:v>-13794</c:v>
                </c:pt>
                <c:pt idx="5">
                  <c:v>-13748</c:v>
                </c:pt>
                <c:pt idx="6">
                  <c:v>-13744</c:v>
                </c:pt>
                <c:pt idx="7">
                  <c:v>-13430</c:v>
                </c:pt>
                <c:pt idx="8">
                  <c:v>-13426</c:v>
                </c:pt>
                <c:pt idx="9">
                  <c:v>-13384</c:v>
                </c:pt>
                <c:pt idx="10">
                  <c:v>-13048</c:v>
                </c:pt>
                <c:pt idx="11">
                  <c:v>-12742</c:v>
                </c:pt>
                <c:pt idx="12">
                  <c:v>-12740</c:v>
                </c:pt>
                <c:pt idx="13">
                  <c:v>-12732</c:v>
                </c:pt>
                <c:pt idx="14">
                  <c:v>-12730</c:v>
                </c:pt>
                <c:pt idx="15">
                  <c:v>0</c:v>
                </c:pt>
                <c:pt idx="16">
                  <c:v>981</c:v>
                </c:pt>
                <c:pt idx="17">
                  <c:v>3493</c:v>
                </c:pt>
                <c:pt idx="18">
                  <c:v>4559</c:v>
                </c:pt>
                <c:pt idx="19">
                  <c:v>5175</c:v>
                </c:pt>
                <c:pt idx="20">
                  <c:v>5702</c:v>
                </c:pt>
                <c:pt idx="21">
                  <c:v>5702.5</c:v>
                </c:pt>
                <c:pt idx="22">
                  <c:v>5720.5</c:v>
                </c:pt>
                <c:pt idx="23">
                  <c:v>5721</c:v>
                </c:pt>
                <c:pt idx="24">
                  <c:v>5789.5</c:v>
                </c:pt>
                <c:pt idx="25">
                  <c:v>6406.5</c:v>
                </c:pt>
                <c:pt idx="26">
                  <c:v>6527</c:v>
                </c:pt>
                <c:pt idx="27">
                  <c:v>6604</c:v>
                </c:pt>
                <c:pt idx="28">
                  <c:v>7041</c:v>
                </c:pt>
                <c:pt idx="29">
                  <c:v>7375</c:v>
                </c:pt>
                <c:pt idx="30">
                  <c:v>7770</c:v>
                </c:pt>
                <c:pt idx="31">
                  <c:v>8634</c:v>
                </c:pt>
                <c:pt idx="32">
                  <c:v>8709</c:v>
                </c:pt>
                <c:pt idx="33">
                  <c:v>9235</c:v>
                </c:pt>
                <c:pt idx="34">
                  <c:v>10008</c:v>
                </c:pt>
                <c:pt idx="35">
                  <c:v>11610.5</c:v>
                </c:pt>
                <c:pt idx="36">
                  <c:v>14733.5</c:v>
                </c:pt>
              </c:numCache>
            </c:numRef>
          </c:xVal>
          <c:yVal>
            <c:numRef>
              <c:f>A!$I$21:$I$985</c:f>
              <c:numCache>
                <c:formatCode>General</c:formatCode>
                <c:ptCount val="965"/>
                <c:pt idx="33">
                  <c:v>-1.3554999968619086E-3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FF-43E3-A4B7-0E4EAE2A9093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A!$D$21:$D$38</c:f>
                <c:numCache>
                  <c:formatCode>General</c:formatCode>
                  <c:ptCount val="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5.0000000000000001E-4</c:v>
                  </c:pt>
                </c:numCache>
              </c:numRef>
            </c:plus>
            <c:minus>
              <c:numRef>
                <c:f>A!$D$21:$D$38</c:f>
                <c:numCache>
                  <c:formatCode>General</c:formatCode>
                  <c:ptCount val="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A!$F$21:$F$985</c:f>
              <c:numCache>
                <c:formatCode>General</c:formatCode>
                <c:ptCount val="965"/>
                <c:pt idx="0">
                  <c:v>-46555.5</c:v>
                </c:pt>
                <c:pt idx="1">
                  <c:v>-41512.5</c:v>
                </c:pt>
                <c:pt idx="2">
                  <c:v>-13848</c:v>
                </c:pt>
                <c:pt idx="3">
                  <c:v>-13796</c:v>
                </c:pt>
                <c:pt idx="4">
                  <c:v>-13794</c:v>
                </c:pt>
                <c:pt idx="5">
                  <c:v>-13748</c:v>
                </c:pt>
                <c:pt idx="6">
                  <c:v>-13744</c:v>
                </c:pt>
                <c:pt idx="7">
                  <c:v>-13430</c:v>
                </c:pt>
                <c:pt idx="8">
                  <c:v>-13426</c:v>
                </c:pt>
                <c:pt idx="9">
                  <c:v>-13384</c:v>
                </c:pt>
                <c:pt idx="10">
                  <c:v>-13048</c:v>
                </c:pt>
                <c:pt idx="11">
                  <c:v>-12742</c:v>
                </c:pt>
                <c:pt idx="12">
                  <c:v>-12740</c:v>
                </c:pt>
                <c:pt idx="13">
                  <c:v>-12732</c:v>
                </c:pt>
                <c:pt idx="14">
                  <c:v>-12730</c:v>
                </c:pt>
                <c:pt idx="15">
                  <c:v>0</c:v>
                </c:pt>
                <c:pt idx="16">
                  <c:v>981</c:v>
                </c:pt>
                <c:pt idx="17">
                  <c:v>3493</c:v>
                </c:pt>
                <c:pt idx="18">
                  <c:v>4559</c:v>
                </c:pt>
                <c:pt idx="19">
                  <c:v>5175</c:v>
                </c:pt>
                <c:pt idx="20">
                  <c:v>5702</c:v>
                </c:pt>
                <c:pt idx="21">
                  <c:v>5702.5</c:v>
                </c:pt>
                <c:pt idx="22">
                  <c:v>5720.5</c:v>
                </c:pt>
                <c:pt idx="23">
                  <c:v>5721</c:v>
                </c:pt>
                <c:pt idx="24">
                  <c:v>5789.5</c:v>
                </c:pt>
                <c:pt idx="25">
                  <c:v>6406.5</c:v>
                </c:pt>
                <c:pt idx="26">
                  <c:v>6527</c:v>
                </c:pt>
                <c:pt idx="27">
                  <c:v>6604</c:v>
                </c:pt>
                <c:pt idx="28">
                  <c:v>7041</c:v>
                </c:pt>
                <c:pt idx="29">
                  <c:v>7375</c:v>
                </c:pt>
                <c:pt idx="30">
                  <c:v>7770</c:v>
                </c:pt>
                <c:pt idx="31">
                  <c:v>8634</c:v>
                </c:pt>
                <c:pt idx="32">
                  <c:v>8709</c:v>
                </c:pt>
                <c:pt idx="33">
                  <c:v>9235</c:v>
                </c:pt>
                <c:pt idx="34">
                  <c:v>10008</c:v>
                </c:pt>
                <c:pt idx="35">
                  <c:v>11610.5</c:v>
                </c:pt>
                <c:pt idx="36">
                  <c:v>14733.5</c:v>
                </c:pt>
              </c:numCache>
            </c:numRef>
          </c:xVal>
          <c:yVal>
            <c:numRef>
              <c:f>A!$J$21:$J$985</c:f>
              <c:numCache>
                <c:formatCode>General</c:formatCode>
                <c:ptCount val="965"/>
                <c:pt idx="15">
                  <c:v>-7.9999999434221536E-4</c:v>
                </c:pt>
                <c:pt idx="16">
                  <c:v>1.294699999561999E-3</c:v>
                </c:pt>
                <c:pt idx="17">
                  <c:v>-9.3089999427320436E-4</c:v>
                </c:pt>
                <c:pt idx="25">
                  <c:v>2.3765500081935897E-3</c:v>
                </c:pt>
                <c:pt idx="26">
                  <c:v>-2.5950999988708645E-3</c:v>
                </c:pt>
                <c:pt idx="27">
                  <c:v>-2.905199995439034E-3</c:v>
                </c:pt>
                <c:pt idx="29">
                  <c:v>-1.4374999955180101E-3</c:v>
                </c:pt>
                <c:pt idx="32">
                  <c:v>-1.6916999957174994E-3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FF-43E3-A4B7-0E4EAE2A9093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4.3E-3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1.2000000000000002E-4</c:v>
                  </c:pt>
                </c:numCache>
              </c:numRef>
            </c:plus>
            <c:minus>
              <c:numRef>
                <c:f>A!$D$21:$D$85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4.3E-3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1.2000000000000002E-4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A!$F$21:$F$985</c:f>
              <c:numCache>
                <c:formatCode>General</c:formatCode>
                <c:ptCount val="965"/>
                <c:pt idx="0">
                  <c:v>-46555.5</c:v>
                </c:pt>
                <c:pt idx="1">
                  <c:v>-41512.5</c:v>
                </c:pt>
                <c:pt idx="2">
                  <c:v>-13848</c:v>
                </c:pt>
                <c:pt idx="3">
                  <c:v>-13796</c:v>
                </c:pt>
                <c:pt idx="4">
                  <c:v>-13794</c:v>
                </c:pt>
                <c:pt idx="5">
                  <c:v>-13748</c:v>
                </c:pt>
                <c:pt idx="6">
                  <c:v>-13744</c:v>
                </c:pt>
                <c:pt idx="7">
                  <c:v>-13430</c:v>
                </c:pt>
                <c:pt idx="8">
                  <c:v>-13426</c:v>
                </c:pt>
                <c:pt idx="9">
                  <c:v>-13384</c:v>
                </c:pt>
                <c:pt idx="10">
                  <c:v>-13048</c:v>
                </c:pt>
                <c:pt idx="11">
                  <c:v>-12742</c:v>
                </c:pt>
                <c:pt idx="12">
                  <c:v>-12740</c:v>
                </c:pt>
                <c:pt idx="13">
                  <c:v>-12732</c:v>
                </c:pt>
                <c:pt idx="14">
                  <c:v>-12730</c:v>
                </c:pt>
                <c:pt idx="15">
                  <c:v>0</c:v>
                </c:pt>
                <c:pt idx="16">
                  <c:v>981</c:v>
                </c:pt>
                <c:pt idx="17">
                  <c:v>3493</c:v>
                </c:pt>
                <c:pt idx="18">
                  <c:v>4559</c:v>
                </c:pt>
                <c:pt idx="19">
                  <c:v>5175</c:v>
                </c:pt>
                <c:pt idx="20">
                  <c:v>5702</c:v>
                </c:pt>
                <c:pt idx="21">
                  <c:v>5702.5</c:v>
                </c:pt>
                <c:pt idx="22">
                  <c:v>5720.5</c:v>
                </c:pt>
                <c:pt idx="23">
                  <c:v>5721</c:v>
                </c:pt>
                <c:pt idx="24">
                  <c:v>5789.5</c:v>
                </c:pt>
                <c:pt idx="25">
                  <c:v>6406.5</c:v>
                </c:pt>
                <c:pt idx="26">
                  <c:v>6527</c:v>
                </c:pt>
                <c:pt idx="27">
                  <c:v>6604</c:v>
                </c:pt>
                <c:pt idx="28">
                  <c:v>7041</c:v>
                </c:pt>
                <c:pt idx="29">
                  <c:v>7375</c:v>
                </c:pt>
                <c:pt idx="30">
                  <c:v>7770</c:v>
                </c:pt>
                <c:pt idx="31">
                  <c:v>8634</c:v>
                </c:pt>
                <c:pt idx="32">
                  <c:v>8709</c:v>
                </c:pt>
                <c:pt idx="33">
                  <c:v>9235</c:v>
                </c:pt>
                <c:pt idx="34">
                  <c:v>10008</c:v>
                </c:pt>
                <c:pt idx="35">
                  <c:v>11610.5</c:v>
                </c:pt>
                <c:pt idx="36">
                  <c:v>14733.5</c:v>
                </c:pt>
              </c:numCache>
            </c:numRef>
          </c:xVal>
          <c:yVal>
            <c:numRef>
              <c:f>A!$K$21:$K$985</c:f>
              <c:numCache>
                <c:formatCode>General</c:formatCode>
                <c:ptCount val="965"/>
                <c:pt idx="18">
                  <c:v>7.0330000016838312E-4</c:v>
                </c:pt>
                <c:pt idx="20">
                  <c:v>-1.072599996405188E-3</c:v>
                </c:pt>
                <c:pt idx="21">
                  <c:v>1.9117500050924718E-3</c:v>
                </c:pt>
                <c:pt idx="22">
                  <c:v>4.8350004362873733E-5</c:v>
                </c:pt>
                <c:pt idx="23">
                  <c:v>-1.8673000013222918E-3</c:v>
                </c:pt>
                <c:pt idx="24">
                  <c:v>8.8864999997895211E-4</c:v>
                </c:pt>
                <c:pt idx="30">
                  <c:v>-1.500999991549179E-3</c:v>
                </c:pt>
                <c:pt idx="31">
                  <c:v>-1.2442000006558374E-3</c:v>
                </c:pt>
                <c:pt idx="34">
                  <c:v>-6.5039999026339501E-4</c:v>
                </c:pt>
                <c:pt idx="36">
                  <c:v>-2.8585499967448413E-3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FF-43E3-A4B7-0E4EAE2A9093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4.3E-3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1.2000000000000002E-4</c:v>
                  </c:pt>
                </c:numCache>
              </c:numRef>
            </c:plus>
            <c:minus>
              <c:numRef>
                <c:f>A!$D$21:$D$85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4.3E-3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1.2000000000000002E-4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A!$F$21:$F$985</c:f>
              <c:numCache>
                <c:formatCode>General</c:formatCode>
                <c:ptCount val="965"/>
                <c:pt idx="0">
                  <c:v>-46555.5</c:v>
                </c:pt>
                <c:pt idx="1">
                  <c:v>-41512.5</c:v>
                </c:pt>
                <c:pt idx="2">
                  <c:v>-13848</c:v>
                </c:pt>
                <c:pt idx="3">
                  <c:v>-13796</c:v>
                </c:pt>
                <c:pt idx="4">
                  <c:v>-13794</c:v>
                </c:pt>
                <c:pt idx="5">
                  <c:v>-13748</c:v>
                </c:pt>
                <c:pt idx="6">
                  <c:v>-13744</c:v>
                </c:pt>
                <c:pt idx="7">
                  <c:v>-13430</c:v>
                </c:pt>
                <c:pt idx="8">
                  <c:v>-13426</c:v>
                </c:pt>
                <c:pt idx="9">
                  <c:v>-13384</c:v>
                </c:pt>
                <c:pt idx="10">
                  <c:v>-13048</c:v>
                </c:pt>
                <c:pt idx="11">
                  <c:v>-12742</c:v>
                </c:pt>
                <c:pt idx="12">
                  <c:v>-12740</c:v>
                </c:pt>
                <c:pt idx="13">
                  <c:v>-12732</c:v>
                </c:pt>
                <c:pt idx="14">
                  <c:v>-12730</c:v>
                </c:pt>
                <c:pt idx="15">
                  <c:v>0</c:v>
                </c:pt>
                <c:pt idx="16">
                  <c:v>981</c:v>
                </c:pt>
                <c:pt idx="17">
                  <c:v>3493</c:v>
                </c:pt>
                <c:pt idx="18">
                  <c:v>4559</c:v>
                </c:pt>
                <c:pt idx="19">
                  <c:v>5175</c:v>
                </c:pt>
                <c:pt idx="20">
                  <c:v>5702</c:v>
                </c:pt>
                <c:pt idx="21">
                  <c:v>5702.5</c:v>
                </c:pt>
                <c:pt idx="22">
                  <c:v>5720.5</c:v>
                </c:pt>
                <c:pt idx="23">
                  <c:v>5721</c:v>
                </c:pt>
                <c:pt idx="24">
                  <c:v>5789.5</c:v>
                </c:pt>
                <c:pt idx="25">
                  <c:v>6406.5</c:v>
                </c:pt>
                <c:pt idx="26">
                  <c:v>6527</c:v>
                </c:pt>
                <c:pt idx="27">
                  <c:v>6604</c:v>
                </c:pt>
                <c:pt idx="28">
                  <c:v>7041</c:v>
                </c:pt>
                <c:pt idx="29">
                  <c:v>7375</c:v>
                </c:pt>
                <c:pt idx="30">
                  <c:v>7770</c:v>
                </c:pt>
                <c:pt idx="31">
                  <c:v>8634</c:v>
                </c:pt>
                <c:pt idx="32">
                  <c:v>8709</c:v>
                </c:pt>
                <c:pt idx="33">
                  <c:v>9235</c:v>
                </c:pt>
                <c:pt idx="34">
                  <c:v>10008</c:v>
                </c:pt>
                <c:pt idx="35">
                  <c:v>11610.5</c:v>
                </c:pt>
                <c:pt idx="36">
                  <c:v>14733.5</c:v>
                </c:pt>
              </c:numCache>
            </c:numRef>
          </c:xVal>
          <c:yVal>
            <c:numRef>
              <c:f>A!$L$21:$L$985</c:f>
              <c:numCache>
                <c:formatCode>General</c:formatCode>
                <c:ptCount val="965"/>
                <c:pt idx="19">
                  <c:v>-2.0574999944074079E-3</c:v>
                </c:pt>
                <c:pt idx="28">
                  <c:v>-1.9656215881695971E-3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FF-43E3-A4B7-0E4EAE2A9093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4.3E-3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1.2000000000000002E-4</c:v>
                  </c:pt>
                </c:numCache>
              </c:numRef>
            </c:plus>
            <c:minus>
              <c:numRef>
                <c:f>A!$D$21:$D$85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4.3E-3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1.2000000000000002E-4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A!$F$21:$F$985</c:f>
              <c:numCache>
                <c:formatCode>General</c:formatCode>
                <c:ptCount val="965"/>
                <c:pt idx="0">
                  <c:v>-46555.5</c:v>
                </c:pt>
                <c:pt idx="1">
                  <c:v>-41512.5</c:v>
                </c:pt>
                <c:pt idx="2">
                  <c:v>-13848</c:v>
                </c:pt>
                <c:pt idx="3">
                  <c:v>-13796</c:v>
                </c:pt>
                <c:pt idx="4">
                  <c:v>-13794</c:v>
                </c:pt>
                <c:pt idx="5">
                  <c:v>-13748</c:v>
                </c:pt>
                <c:pt idx="6">
                  <c:v>-13744</c:v>
                </c:pt>
                <c:pt idx="7">
                  <c:v>-13430</c:v>
                </c:pt>
                <c:pt idx="8">
                  <c:v>-13426</c:v>
                </c:pt>
                <c:pt idx="9">
                  <c:v>-13384</c:v>
                </c:pt>
                <c:pt idx="10">
                  <c:v>-13048</c:v>
                </c:pt>
                <c:pt idx="11">
                  <c:v>-12742</c:v>
                </c:pt>
                <c:pt idx="12">
                  <c:v>-12740</c:v>
                </c:pt>
                <c:pt idx="13">
                  <c:v>-12732</c:v>
                </c:pt>
                <c:pt idx="14">
                  <c:v>-12730</c:v>
                </c:pt>
                <c:pt idx="15">
                  <c:v>0</c:v>
                </c:pt>
                <c:pt idx="16">
                  <c:v>981</c:v>
                </c:pt>
                <c:pt idx="17">
                  <c:v>3493</c:v>
                </c:pt>
                <c:pt idx="18">
                  <c:v>4559</c:v>
                </c:pt>
                <c:pt idx="19">
                  <c:v>5175</c:v>
                </c:pt>
                <c:pt idx="20">
                  <c:v>5702</c:v>
                </c:pt>
                <c:pt idx="21">
                  <c:v>5702.5</c:v>
                </c:pt>
                <c:pt idx="22">
                  <c:v>5720.5</c:v>
                </c:pt>
                <c:pt idx="23">
                  <c:v>5721</c:v>
                </c:pt>
                <c:pt idx="24">
                  <c:v>5789.5</c:v>
                </c:pt>
                <c:pt idx="25">
                  <c:v>6406.5</c:v>
                </c:pt>
                <c:pt idx="26">
                  <c:v>6527</c:v>
                </c:pt>
                <c:pt idx="27">
                  <c:v>6604</c:v>
                </c:pt>
                <c:pt idx="28">
                  <c:v>7041</c:v>
                </c:pt>
                <c:pt idx="29">
                  <c:v>7375</c:v>
                </c:pt>
                <c:pt idx="30">
                  <c:v>7770</c:v>
                </c:pt>
                <c:pt idx="31">
                  <c:v>8634</c:v>
                </c:pt>
                <c:pt idx="32">
                  <c:v>8709</c:v>
                </c:pt>
                <c:pt idx="33">
                  <c:v>9235</c:v>
                </c:pt>
                <c:pt idx="34">
                  <c:v>10008</c:v>
                </c:pt>
                <c:pt idx="35">
                  <c:v>11610.5</c:v>
                </c:pt>
                <c:pt idx="36">
                  <c:v>14733.5</c:v>
                </c:pt>
              </c:numCache>
            </c:numRef>
          </c:xVal>
          <c:yVal>
            <c:numRef>
              <c:f>A!$M$21:$M$985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FF-43E3-A4B7-0E4EAE2A9093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4.3E-3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1.2000000000000002E-4</c:v>
                  </c:pt>
                </c:numCache>
              </c:numRef>
            </c:plus>
            <c:minus>
              <c:numRef>
                <c:f>A!$D$21:$D$85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4.3E-3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1.2000000000000002E-4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A!$F$21:$F$985</c:f>
              <c:numCache>
                <c:formatCode>General</c:formatCode>
                <c:ptCount val="965"/>
                <c:pt idx="0">
                  <c:v>-46555.5</c:v>
                </c:pt>
                <c:pt idx="1">
                  <c:v>-41512.5</c:v>
                </c:pt>
                <c:pt idx="2">
                  <c:v>-13848</c:v>
                </c:pt>
                <c:pt idx="3">
                  <c:v>-13796</c:v>
                </c:pt>
                <c:pt idx="4">
                  <c:v>-13794</c:v>
                </c:pt>
                <c:pt idx="5">
                  <c:v>-13748</c:v>
                </c:pt>
                <c:pt idx="6">
                  <c:v>-13744</c:v>
                </c:pt>
                <c:pt idx="7">
                  <c:v>-13430</c:v>
                </c:pt>
                <c:pt idx="8">
                  <c:v>-13426</c:v>
                </c:pt>
                <c:pt idx="9">
                  <c:v>-13384</c:v>
                </c:pt>
                <c:pt idx="10">
                  <c:v>-13048</c:v>
                </c:pt>
                <c:pt idx="11">
                  <c:v>-12742</c:v>
                </c:pt>
                <c:pt idx="12">
                  <c:v>-12740</c:v>
                </c:pt>
                <c:pt idx="13">
                  <c:v>-12732</c:v>
                </c:pt>
                <c:pt idx="14">
                  <c:v>-12730</c:v>
                </c:pt>
                <c:pt idx="15">
                  <c:v>0</c:v>
                </c:pt>
                <c:pt idx="16">
                  <c:v>981</c:v>
                </c:pt>
                <c:pt idx="17">
                  <c:v>3493</c:v>
                </c:pt>
                <c:pt idx="18">
                  <c:v>4559</c:v>
                </c:pt>
                <c:pt idx="19">
                  <c:v>5175</c:v>
                </c:pt>
                <c:pt idx="20">
                  <c:v>5702</c:v>
                </c:pt>
                <c:pt idx="21">
                  <c:v>5702.5</c:v>
                </c:pt>
                <c:pt idx="22">
                  <c:v>5720.5</c:v>
                </c:pt>
                <c:pt idx="23">
                  <c:v>5721</c:v>
                </c:pt>
                <c:pt idx="24">
                  <c:v>5789.5</c:v>
                </c:pt>
                <c:pt idx="25">
                  <c:v>6406.5</c:v>
                </c:pt>
                <c:pt idx="26">
                  <c:v>6527</c:v>
                </c:pt>
                <c:pt idx="27">
                  <c:v>6604</c:v>
                </c:pt>
                <c:pt idx="28">
                  <c:v>7041</c:v>
                </c:pt>
                <c:pt idx="29">
                  <c:v>7375</c:v>
                </c:pt>
                <c:pt idx="30">
                  <c:v>7770</c:v>
                </c:pt>
                <c:pt idx="31">
                  <c:v>8634</c:v>
                </c:pt>
                <c:pt idx="32">
                  <c:v>8709</c:v>
                </c:pt>
                <c:pt idx="33">
                  <c:v>9235</c:v>
                </c:pt>
                <c:pt idx="34">
                  <c:v>10008</c:v>
                </c:pt>
                <c:pt idx="35">
                  <c:v>11610.5</c:v>
                </c:pt>
                <c:pt idx="36">
                  <c:v>14733.5</c:v>
                </c:pt>
              </c:numCache>
            </c:numRef>
          </c:xVal>
          <c:yVal>
            <c:numRef>
              <c:f>A!$N$21:$N$985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FF-43E3-A4B7-0E4EAE2A9093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A!$F$21:$F$985</c:f>
              <c:numCache>
                <c:formatCode>General</c:formatCode>
                <c:ptCount val="965"/>
                <c:pt idx="0">
                  <c:v>-46555.5</c:v>
                </c:pt>
                <c:pt idx="1">
                  <c:v>-41512.5</c:v>
                </c:pt>
                <c:pt idx="2">
                  <c:v>-13848</c:v>
                </c:pt>
                <c:pt idx="3">
                  <c:v>-13796</c:v>
                </c:pt>
                <c:pt idx="4">
                  <c:v>-13794</c:v>
                </c:pt>
                <c:pt idx="5">
                  <c:v>-13748</c:v>
                </c:pt>
                <c:pt idx="6">
                  <c:v>-13744</c:v>
                </c:pt>
                <c:pt idx="7">
                  <c:v>-13430</c:v>
                </c:pt>
                <c:pt idx="8">
                  <c:v>-13426</c:v>
                </c:pt>
                <c:pt idx="9">
                  <c:v>-13384</c:v>
                </c:pt>
                <c:pt idx="10">
                  <c:v>-13048</c:v>
                </c:pt>
                <c:pt idx="11">
                  <c:v>-12742</c:v>
                </c:pt>
                <c:pt idx="12">
                  <c:v>-12740</c:v>
                </c:pt>
                <c:pt idx="13">
                  <c:v>-12732</c:v>
                </c:pt>
                <c:pt idx="14">
                  <c:v>-12730</c:v>
                </c:pt>
                <c:pt idx="15">
                  <c:v>0</c:v>
                </c:pt>
                <c:pt idx="16">
                  <c:v>981</c:v>
                </c:pt>
                <c:pt idx="17">
                  <c:v>3493</c:v>
                </c:pt>
                <c:pt idx="18">
                  <c:v>4559</c:v>
                </c:pt>
                <c:pt idx="19">
                  <c:v>5175</c:v>
                </c:pt>
                <c:pt idx="20">
                  <c:v>5702</c:v>
                </c:pt>
                <c:pt idx="21">
                  <c:v>5702.5</c:v>
                </c:pt>
                <c:pt idx="22">
                  <c:v>5720.5</c:v>
                </c:pt>
                <c:pt idx="23">
                  <c:v>5721</c:v>
                </c:pt>
                <c:pt idx="24">
                  <c:v>5789.5</c:v>
                </c:pt>
                <c:pt idx="25">
                  <c:v>6406.5</c:v>
                </c:pt>
                <c:pt idx="26">
                  <c:v>6527</c:v>
                </c:pt>
                <c:pt idx="27">
                  <c:v>6604</c:v>
                </c:pt>
                <c:pt idx="28">
                  <c:v>7041</c:v>
                </c:pt>
                <c:pt idx="29">
                  <c:v>7375</c:v>
                </c:pt>
                <c:pt idx="30">
                  <c:v>7770</c:v>
                </c:pt>
                <c:pt idx="31">
                  <c:v>8634</c:v>
                </c:pt>
                <c:pt idx="32">
                  <c:v>8709</c:v>
                </c:pt>
                <c:pt idx="33">
                  <c:v>9235</c:v>
                </c:pt>
                <c:pt idx="34">
                  <c:v>10008</c:v>
                </c:pt>
                <c:pt idx="35">
                  <c:v>11610.5</c:v>
                </c:pt>
                <c:pt idx="36">
                  <c:v>14733.5</c:v>
                </c:pt>
              </c:numCache>
            </c:numRef>
          </c:xVal>
          <c:yVal>
            <c:numRef>
              <c:f>A!$O$21:$O$985</c:f>
              <c:numCache>
                <c:formatCode>General</c:formatCode>
                <c:ptCount val="965"/>
                <c:pt idx="0">
                  <c:v>1.0022750741111421E-2</c:v>
                </c:pt>
                <c:pt idx="1">
                  <c:v>8.9893461497884287E-3</c:v>
                </c:pt>
                <c:pt idx="2">
                  <c:v>3.320375038018665E-3</c:v>
                </c:pt>
                <c:pt idx="3">
                  <c:v>3.3097192698749419E-3</c:v>
                </c:pt>
                <c:pt idx="4">
                  <c:v>3.3093094326386444E-3</c:v>
                </c:pt>
                <c:pt idx="5">
                  <c:v>3.2998831762038128E-3</c:v>
                </c:pt>
                <c:pt idx="6">
                  <c:v>3.2990635017312187E-3</c:v>
                </c:pt>
                <c:pt idx="7">
                  <c:v>3.2347190556325832E-3</c:v>
                </c:pt>
                <c:pt idx="8">
                  <c:v>3.2338993811599891E-3</c:v>
                </c:pt>
                <c:pt idx="9">
                  <c:v>3.2252927991977508E-3</c:v>
                </c:pt>
                <c:pt idx="10">
                  <c:v>3.1564401434998482E-3</c:v>
                </c:pt>
                <c:pt idx="11">
                  <c:v>3.0937350463464009E-3</c:v>
                </c:pt>
                <c:pt idx="12">
                  <c:v>3.0933252091101034E-3</c:v>
                </c:pt>
                <c:pt idx="13">
                  <c:v>3.0916858601649153E-3</c:v>
                </c:pt>
                <c:pt idx="14">
                  <c:v>3.0912760229286186E-3</c:v>
                </c:pt>
                <c:pt idx="15">
                  <c:v>4.826620138979438E-4</c:v>
                </c:pt>
                <c:pt idx="16">
                  <c:v>2.8163684949424452E-4</c:v>
                </c:pt>
                <c:pt idx="17">
                  <c:v>-2.3311871929484064E-4</c:v>
                </c:pt>
                <c:pt idx="18">
                  <c:v>-4.5156196624116418E-4</c:v>
                </c:pt>
                <c:pt idx="19">
                  <c:v>-5.7779183502065334E-4</c:v>
                </c:pt>
                <c:pt idx="20">
                  <c:v>-6.8578394678492382E-4</c:v>
                </c:pt>
                <c:pt idx="21">
                  <c:v>-6.8588640609399819E-4</c:v>
                </c:pt>
                <c:pt idx="22">
                  <c:v>-6.8957494122067159E-4</c:v>
                </c:pt>
                <c:pt idx="23">
                  <c:v>-6.8967740052974574E-4</c:v>
                </c:pt>
                <c:pt idx="24">
                  <c:v>-7.0371432587291939E-4</c:v>
                </c:pt>
                <c:pt idx="25">
                  <c:v>-8.3014911327055707E-4</c:v>
                </c:pt>
                <c:pt idx="26">
                  <c:v>-8.5484180675745387E-4</c:v>
                </c:pt>
                <c:pt idx="27">
                  <c:v>-8.7062054035489007E-4</c:v>
                </c:pt>
                <c:pt idx="28">
                  <c:v>-9.6016997648579378E-4</c:v>
                </c:pt>
                <c:pt idx="29">
                  <c:v>-1.0286127949473997E-3</c:v>
                </c:pt>
                <c:pt idx="30">
                  <c:v>-1.1095556491160657E-3</c:v>
                </c:pt>
                <c:pt idx="31">
                  <c:v>-1.2866053351963879E-3</c:v>
                </c:pt>
                <c:pt idx="32">
                  <c:v>-1.3019742315575271E-3</c:v>
                </c:pt>
                <c:pt idx="33">
                  <c:v>-1.4097614247036492E-3</c:v>
                </c:pt>
                <c:pt idx="34">
                  <c:v>-1.5681635165324559E-3</c:v>
                </c:pt>
                <c:pt idx="35">
                  <c:v>-1.8965456021154614E-3</c:v>
                </c:pt>
                <c:pt idx="36">
                  <c:v>-2.5365064465932927E-3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FF-43E3-A4B7-0E4EAE2A9093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A!$F$21:$F$298</c:f>
              <c:numCache>
                <c:formatCode>General</c:formatCode>
                <c:ptCount val="278"/>
                <c:pt idx="0">
                  <c:v>-46555.5</c:v>
                </c:pt>
                <c:pt idx="1">
                  <c:v>-41512.5</c:v>
                </c:pt>
                <c:pt idx="2">
                  <c:v>-13848</c:v>
                </c:pt>
                <c:pt idx="3">
                  <c:v>-13796</c:v>
                </c:pt>
                <c:pt idx="4">
                  <c:v>-13794</c:v>
                </c:pt>
                <c:pt idx="5">
                  <c:v>-13748</c:v>
                </c:pt>
                <c:pt idx="6">
                  <c:v>-13744</c:v>
                </c:pt>
                <c:pt idx="7">
                  <c:v>-13430</c:v>
                </c:pt>
                <c:pt idx="8">
                  <c:v>-13426</c:v>
                </c:pt>
                <c:pt idx="9">
                  <c:v>-13384</c:v>
                </c:pt>
                <c:pt idx="10">
                  <c:v>-13048</c:v>
                </c:pt>
                <c:pt idx="11">
                  <c:v>-12742</c:v>
                </c:pt>
                <c:pt idx="12">
                  <c:v>-12740</c:v>
                </c:pt>
                <c:pt idx="13">
                  <c:v>-12732</c:v>
                </c:pt>
                <c:pt idx="14">
                  <c:v>-12730</c:v>
                </c:pt>
                <c:pt idx="15">
                  <c:v>0</c:v>
                </c:pt>
                <c:pt idx="16">
                  <c:v>981</c:v>
                </c:pt>
                <c:pt idx="17">
                  <c:v>3493</c:v>
                </c:pt>
                <c:pt idx="18">
                  <c:v>4559</c:v>
                </c:pt>
                <c:pt idx="19">
                  <c:v>5175</c:v>
                </c:pt>
                <c:pt idx="20">
                  <c:v>5702</c:v>
                </c:pt>
                <c:pt idx="21">
                  <c:v>5702.5</c:v>
                </c:pt>
                <c:pt idx="22">
                  <c:v>5720.5</c:v>
                </c:pt>
                <c:pt idx="23">
                  <c:v>5721</c:v>
                </c:pt>
                <c:pt idx="24">
                  <c:v>5789.5</c:v>
                </c:pt>
                <c:pt idx="25">
                  <c:v>6406.5</c:v>
                </c:pt>
                <c:pt idx="26">
                  <c:v>6527</c:v>
                </c:pt>
                <c:pt idx="27">
                  <c:v>6604</c:v>
                </c:pt>
                <c:pt idx="28">
                  <c:v>7041</c:v>
                </c:pt>
                <c:pt idx="29">
                  <c:v>7375</c:v>
                </c:pt>
                <c:pt idx="30">
                  <c:v>7770</c:v>
                </c:pt>
                <c:pt idx="31">
                  <c:v>8634</c:v>
                </c:pt>
                <c:pt idx="32">
                  <c:v>8709</c:v>
                </c:pt>
                <c:pt idx="33">
                  <c:v>9235</c:v>
                </c:pt>
                <c:pt idx="34">
                  <c:v>10008</c:v>
                </c:pt>
                <c:pt idx="35">
                  <c:v>11610.5</c:v>
                </c:pt>
                <c:pt idx="36">
                  <c:v>14733.5</c:v>
                </c:pt>
              </c:numCache>
            </c:numRef>
          </c:xVal>
          <c:yVal>
            <c:numRef>
              <c:f>A!$U$21:$U$298</c:f>
              <c:numCache>
                <c:formatCode>General</c:formatCode>
                <c:ptCount val="278"/>
                <c:pt idx="0">
                  <c:v>3.9587150000443216E-2</c:v>
                </c:pt>
                <c:pt idx="1">
                  <c:v>8.8141250002081506E-2</c:v>
                </c:pt>
                <c:pt idx="35">
                  <c:v>5.2913499966962263E-3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AFF-43E3-A4B7-0E4EAE2A9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71392"/>
        <c:axId val="1"/>
      </c:scatterChart>
      <c:valAx>
        <c:axId val="914871392"/>
        <c:scaling>
          <c:orientation val="minMax"/>
          <c:min val="-5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87667472938437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53594771241831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71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215703429228208"/>
          <c:y val="0.92000129214617399"/>
          <c:w val="0.8186288233578644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57150</xdr:rowOff>
    </xdr:from>
    <xdr:to>
      <xdr:col>18</xdr:col>
      <xdr:colOff>66675</xdr:colOff>
      <xdr:row>17</xdr:row>
      <xdr:rowOff>152400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9E5D28C1-F577-E895-4431-C7DF05581C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552450</xdr:colOff>
      <xdr:row>0</xdr:row>
      <xdr:rowOff>0</xdr:rowOff>
    </xdr:from>
    <xdr:to>
      <xdr:col>27</xdr:col>
      <xdr:colOff>266700</xdr:colOff>
      <xdr:row>18</xdr:row>
      <xdr:rowOff>28575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1B3DD810-7DD4-3374-6C67-6E6211C9AA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42" TargetMode="External"/><Relationship Id="rId13" Type="http://schemas.openxmlformats.org/officeDocument/2006/relationships/hyperlink" Target="http://www.konkoly.hu/cgi-bin/IBVS?5371" TargetMode="External"/><Relationship Id="rId18" Type="http://schemas.openxmlformats.org/officeDocument/2006/relationships/hyperlink" Target="http://www.konkoly.hu/cgi-bin/IBVS?5741" TargetMode="External"/><Relationship Id="rId3" Type="http://schemas.openxmlformats.org/officeDocument/2006/relationships/hyperlink" Target="http://www.bav-astro.de/sfs/BAVM_link.php?BAVMnr=117" TargetMode="External"/><Relationship Id="rId21" Type="http://schemas.openxmlformats.org/officeDocument/2006/relationships/hyperlink" Target="http://www.konkoly.hu/cgi-bin/IBVS?6042" TargetMode="External"/><Relationship Id="rId7" Type="http://schemas.openxmlformats.org/officeDocument/2006/relationships/hyperlink" Target="http://www.bav-astro.de/sfs/BAVM_link.php?BAVMnr=142" TargetMode="External"/><Relationship Id="rId12" Type="http://schemas.openxmlformats.org/officeDocument/2006/relationships/hyperlink" Target="http://www.bav-astro.de/sfs/BAVM_link.php?BAVMnr=152" TargetMode="External"/><Relationship Id="rId17" Type="http://schemas.openxmlformats.org/officeDocument/2006/relationships/hyperlink" Target="http://www.bav-astro.de/sfs/BAVM_link.php?BAVMnr=173" TargetMode="External"/><Relationship Id="rId2" Type="http://schemas.openxmlformats.org/officeDocument/2006/relationships/hyperlink" Target="http://www.bav-astro.de/sfs/BAVM_link.php?BAVMnr=80" TargetMode="External"/><Relationship Id="rId16" Type="http://schemas.openxmlformats.org/officeDocument/2006/relationships/hyperlink" Target="http://www.konkoly.hu/cgi-bin/IBVS?5653" TargetMode="External"/><Relationship Id="rId20" Type="http://schemas.openxmlformats.org/officeDocument/2006/relationships/hyperlink" Target="http://www.konkoly.hu/cgi-bin/IBVS?5871" TargetMode="External"/><Relationship Id="rId1" Type="http://schemas.openxmlformats.org/officeDocument/2006/relationships/hyperlink" Target="http://www.bav-astro.de/sfs/BAVM_link.php?BAVMnr=68" TargetMode="External"/><Relationship Id="rId6" Type="http://schemas.openxmlformats.org/officeDocument/2006/relationships/hyperlink" Target="http://www.bav-astro.de/sfs/BAVM_link.php?BAVMnr=142" TargetMode="External"/><Relationship Id="rId11" Type="http://schemas.openxmlformats.org/officeDocument/2006/relationships/hyperlink" Target="http://www.bav-astro.de/sfs/BAVM_link.php?BAVMnr=152" TargetMode="External"/><Relationship Id="rId5" Type="http://schemas.openxmlformats.org/officeDocument/2006/relationships/hyperlink" Target="http://www.bav-astro.de/sfs/BAVM_link.php?BAVMnr=142" TargetMode="External"/><Relationship Id="rId15" Type="http://schemas.openxmlformats.org/officeDocument/2006/relationships/hyperlink" Target="http://www.konkoly.hu/cgi-bin/IBVS?5583" TargetMode="External"/><Relationship Id="rId10" Type="http://schemas.openxmlformats.org/officeDocument/2006/relationships/hyperlink" Target="http://www.bav-astro.de/sfs/BAVM_link.php?BAVMnr=152" TargetMode="External"/><Relationship Id="rId19" Type="http://schemas.openxmlformats.org/officeDocument/2006/relationships/hyperlink" Target="http://var.astro.cz/oejv/issues/oejv0107.pdf" TargetMode="External"/><Relationship Id="rId4" Type="http://schemas.openxmlformats.org/officeDocument/2006/relationships/hyperlink" Target="http://www.konkoly.hu/cgi-bin/IBVS?5040" TargetMode="External"/><Relationship Id="rId9" Type="http://schemas.openxmlformats.org/officeDocument/2006/relationships/hyperlink" Target="http://www.bav-astro.de/sfs/BAVM_link.php?BAVMnr=142" TargetMode="External"/><Relationship Id="rId14" Type="http://schemas.openxmlformats.org/officeDocument/2006/relationships/hyperlink" Target="http://www.bav-astro.de/sfs/BAVM_link.php?BAVMnr=1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4"/>
  <sheetViews>
    <sheetView tabSelected="1"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style="72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 x14ac:dyDescent="0.2">
      <c r="A1" s="12" t="s">
        <v>42</v>
      </c>
      <c r="B1" s="10"/>
      <c r="C1" s="71"/>
      <c r="E1" s="10"/>
      <c r="F1" s="10"/>
    </row>
    <row r="2" spans="1:6" x14ac:dyDescent="0.2">
      <c r="A2" s="11" t="s">
        <v>23</v>
      </c>
      <c r="B2" s="10" t="s">
        <v>29</v>
      </c>
      <c r="C2" s="71"/>
      <c r="D2" s="10" t="s">
        <v>28</v>
      </c>
      <c r="E2" s="10"/>
      <c r="F2" s="10"/>
    </row>
    <row r="3" spans="1:6" ht="13.5" thickBot="1" x14ac:dyDescent="0.25"/>
    <row r="4" spans="1:6" ht="13.5" thickBot="1" x14ac:dyDescent="0.25">
      <c r="A4" s="3" t="s">
        <v>0</v>
      </c>
      <c r="C4" s="73">
        <v>43042.374000000003</v>
      </c>
      <c r="D4" s="13">
        <v>0.96247240000000001</v>
      </c>
    </row>
    <row r="5" spans="1:6" x14ac:dyDescent="0.2">
      <c r="A5" s="17" t="s">
        <v>45</v>
      </c>
      <c r="B5" s="11"/>
      <c r="C5" s="74">
        <v>-9.5</v>
      </c>
      <c r="D5" s="11" t="s">
        <v>46</v>
      </c>
    </row>
    <row r="6" spans="1:6" x14ac:dyDescent="0.2">
      <c r="A6" s="3" t="s">
        <v>1</v>
      </c>
    </row>
    <row r="7" spans="1:6" x14ac:dyDescent="0.2">
      <c r="A7" t="s">
        <v>2</v>
      </c>
      <c r="C7" s="71">
        <v>49169.436199999996</v>
      </c>
    </row>
    <row r="8" spans="1:6" x14ac:dyDescent="0.2">
      <c r="A8" t="s">
        <v>3</v>
      </c>
      <c r="C8" s="71">
        <v>0.48123129999999997</v>
      </c>
    </row>
    <row r="9" spans="1:6" x14ac:dyDescent="0.2">
      <c r="A9" s="24" t="s">
        <v>50</v>
      </c>
      <c r="B9" s="25">
        <v>36</v>
      </c>
      <c r="C9" s="75" t="str">
        <f>"F"&amp;B9</f>
        <v>F36</v>
      </c>
      <c r="D9" s="18" t="str">
        <f>"G"&amp;B9</f>
        <v>G36</v>
      </c>
    </row>
    <row r="10" spans="1:6" ht="13.5" thickBot="1" x14ac:dyDescent="0.25">
      <c r="A10" s="11"/>
      <c r="B10" s="11"/>
      <c r="C10" s="76" t="s">
        <v>19</v>
      </c>
      <c r="D10" s="2" t="s">
        <v>20</v>
      </c>
      <c r="E10" s="11"/>
    </row>
    <row r="11" spans="1:6" x14ac:dyDescent="0.2">
      <c r="A11" s="11" t="s">
        <v>15</v>
      </c>
      <c r="B11" s="11"/>
      <c r="C11" s="77">
        <f ca="1">INTERCEPT(INDIRECT($D$9):G984,INDIRECT($C$9):F984)</f>
        <v>4.826620138979438E-4</v>
      </c>
      <c r="D11" s="7"/>
      <c r="E11" s="11"/>
    </row>
    <row r="12" spans="1:6" x14ac:dyDescent="0.2">
      <c r="A12" s="11" t="s">
        <v>16</v>
      </c>
      <c r="B12" s="11"/>
      <c r="C12" s="77">
        <f ca="1">SLOPE(INDIRECT($D$9):G984,INDIRECT($C$9):F984)</f>
        <v>-2.0491861814852117E-7</v>
      </c>
      <c r="D12" s="7"/>
      <c r="E12" s="11"/>
    </row>
    <row r="13" spans="1:6" x14ac:dyDescent="0.2">
      <c r="A13" s="11" t="s">
        <v>18</v>
      </c>
      <c r="B13" s="11"/>
      <c r="C13" s="78" t="s">
        <v>13</v>
      </c>
    </row>
    <row r="14" spans="1:6" x14ac:dyDescent="0.2">
      <c r="A14" s="11"/>
      <c r="B14" s="11"/>
      <c r="C14" s="79"/>
    </row>
    <row r="15" spans="1:6" x14ac:dyDescent="0.2">
      <c r="A15" s="19" t="s">
        <v>17</v>
      </c>
      <c r="B15" s="11"/>
      <c r="C15" s="80">
        <f ca="1">(C7+C11)+(C8+C12)*INT(MAX(F21:F3525))</f>
        <v>56259.414406496006</v>
      </c>
      <c r="E15" s="7"/>
      <c r="F15" s="11"/>
    </row>
    <row r="16" spans="1:6" x14ac:dyDescent="0.2">
      <c r="A16" s="14" t="s">
        <v>4</v>
      </c>
      <c r="B16" s="11"/>
      <c r="C16" s="81">
        <f ca="1">+C8+C12</f>
        <v>0.48123109508138184</v>
      </c>
      <c r="E16" s="11"/>
      <c r="F16" s="11"/>
    </row>
    <row r="17" spans="1:21" ht="13.5" thickBot="1" x14ac:dyDescent="0.25">
      <c r="A17" s="20" t="s">
        <v>44</v>
      </c>
      <c r="B17" s="11"/>
      <c r="C17" s="79">
        <f>COUNT(C21:C2183)</f>
        <v>37</v>
      </c>
      <c r="E17" s="20" t="s">
        <v>47</v>
      </c>
      <c r="F17" s="21">
        <f ca="1">TODAY()+15018.5-B5/24</f>
        <v>60332.5</v>
      </c>
    </row>
    <row r="18" spans="1:21" ht="14.25" thickTop="1" thickBot="1" x14ac:dyDescent="0.25">
      <c r="A18" s="14" t="s">
        <v>5</v>
      </c>
      <c r="B18" s="11"/>
      <c r="C18" s="82">
        <f ca="1">+C15</f>
        <v>56259.414406496006</v>
      </c>
      <c r="D18" s="23">
        <f ca="1">+C16</f>
        <v>0.48123109508138184</v>
      </c>
      <c r="E18" s="20" t="s">
        <v>48</v>
      </c>
      <c r="F18" s="21">
        <f ca="1">ROUND(2*(F17-C15)/C16,0)/2+1</f>
        <v>8465</v>
      </c>
    </row>
    <row r="19" spans="1:21" ht="13.5" thickTop="1" x14ac:dyDescent="0.2">
      <c r="E19" s="20" t="s">
        <v>49</v>
      </c>
      <c r="F19" s="22">
        <f ca="1">+C15+C16*F18-15018.5-C5/24</f>
        <v>45314.931459693238</v>
      </c>
    </row>
    <row r="20" spans="1:21" ht="13.5" thickBot="1" x14ac:dyDescent="0.25">
      <c r="A20" s="2" t="s">
        <v>6</v>
      </c>
      <c r="B20" s="2" t="s">
        <v>7</v>
      </c>
      <c r="C20" s="76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5" t="s">
        <v>62</v>
      </c>
      <c r="I20" s="5" t="s">
        <v>65</v>
      </c>
      <c r="J20" s="5" t="s">
        <v>59</v>
      </c>
      <c r="K20" s="5" t="s">
        <v>57</v>
      </c>
      <c r="L20" s="5" t="s">
        <v>40</v>
      </c>
      <c r="M20" s="5" t="s">
        <v>24</v>
      </c>
      <c r="N20" s="5" t="s">
        <v>25</v>
      </c>
      <c r="O20" s="5" t="s">
        <v>22</v>
      </c>
      <c r="P20" s="4" t="s">
        <v>21</v>
      </c>
      <c r="Q20" s="2" t="s">
        <v>14</v>
      </c>
      <c r="R20" s="2"/>
      <c r="S20" s="2"/>
      <c r="T20" s="2"/>
      <c r="U20" s="35" t="s">
        <v>54</v>
      </c>
    </row>
    <row r="21" spans="1:21" x14ac:dyDescent="0.2">
      <c r="A21" s="59" t="s">
        <v>71</v>
      </c>
      <c r="B21" s="63" t="s">
        <v>26</v>
      </c>
      <c r="C21" s="83">
        <v>26765.511999999999</v>
      </c>
      <c r="D21" s="67" t="s">
        <v>65</v>
      </c>
      <c r="E21">
        <f t="shared" ref="E21:E57" si="0">+(C21-C$7)/C$8</f>
        <v>-46555.417737790536</v>
      </c>
      <c r="F21">
        <f t="shared" ref="F21:F57" si="1">ROUND(2*E21,0)/2</f>
        <v>-46555.5</v>
      </c>
      <c r="O21">
        <f t="shared" ref="O21:O57" ca="1" si="2">+C$11+C$12*$F21</f>
        <v>1.0022750741111421E-2</v>
      </c>
      <c r="Q21" s="1">
        <f t="shared" ref="Q21:Q57" si="3">+C21-15018.5</f>
        <v>11747.011999999999</v>
      </c>
      <c r="R21" s="1"/>
      <c r="S21" s="1"/>
      <c r="T21" s="1"/>
      <c r="U21">
        <f>+C21-(C$7+F21*C$8)</f>
        <v>3.9587150000443216E-2</v>
      </c>
    </row>
    <row r="22" spans="1:21" x14ac:dyDescent="0.2">
      <c r="A22" s="59" t="s">
        <v>76</v>
      </c>
      <c r="B22" s="63" t="s">
        <v>26</v>
      </c>
      <c r="C22" s="83">
        <v>29192.41</v>
      </c>
      <c r="D22" s="67" t="s">
        <v>65</v>
      </c>
      <c r="E22">
        <f t="shared" si="0"/>
        <v>-41512.31684223366</v>
      </c>
      <c r="F22">
        <f t="shared" si="1"/>
        <v>-41512.5</v>
      </c>
      <c r="O22">
        <f t="shared" ca="1" si="2"/>
        <v>8.9893461497884287E-3</v>
      </c>
      <c r="Q22" s="1">
        <f t="shared" si="3"/>
        <v>14173.91</v>
      </c>
      <c r="R22" s="1"/>
      <c r="S22" s="1"/>
      <c r="T22" s="1"/>
      <c r="U22">
        <f>+C22-(C$7+F22*C$8)</f>
        <v>8.8141250002081506E-2</v>
      </c>
    </row>
    <row r="23" spans="1:21" x14ac:dyDescent="0.2">
      <c r="A23" s="60" t="s">
        <v>76</v>
      </c>
      <c r="B23" s="64" t="s">
        <v>26</v>
      </c>
      <c r="C23" s="69">
        <v>42505.317000000003</v>
      </c>
      <c r="D23" s="58" t="s">
        <v>65</v>
      </c>
      <c r="E23">
        <f t="shared" si="0"/>
        <v>-13848.058511572282</v>
      </c>
      <c r="F23">
        <f t="shared" si="1"/>
        <v>-13848</v>
      </c>
      <c r="G23">
        <f t="shared" ref="G23:G33" si="4">+C23-(C$7+F23*C$8)</f>
        <v>-2.8157599990663584E-2</v>
      </c>
      <c r="H23">
        <f t="shared" ref="H23:H33" si="5">+G23</f>
        <v>-2.8157599990663584E-2</v>
      </c>
      <c r="O23">
        <f t="shared" ca="1" si="2"/>
        <v>3.320375038018665E-3</v>
      </c>
      <c r="Q23" s="1">
        <f t="shared" si="3"/>
        <v>27486.817000000003</v>
      </c>
      <c r="R23" s="1"/>
      <c r="S23" s="1"/>
      <c r="T23" s="1"/>
    </row>
    <row r="24" spans="1:21" x14ac:dyDescent="0.2">
      <c r="A24" s="60" t="s">
        <v>76</v>
      </c>
      <c r="B24" s="64" t="s">
        <v>26</v>
      </c>
      <c r="C24" s="69">
        <v>42530.349000000002</v>
      </c>
      <c r="D24" s="58" t="s">
        <v>65</v>
      </c>
      <c r="E24">
        <f t="shared" si="0"/>
        <v>-13796.041944902576</v>
      </c>
      <c r="F24">
        <f t="shared" si="1"/>
        <v>-13796</v>
      </c>
      <c r="G24">
        <f t="shared" si="4"/>
        <v>-2.0185199995466974E-2</v>
      </c>
      <c r="H24">
        <f t="shared" si="5"/>
        <v>-2.0185199995466974E-2</v>
      </c>
      <c r="O24">
        <f t="shared" ca="1" si="2"/>
        <v>3.3097192698749419E-3</v>
      </c>
      <c r="Q24" s="1">
        <f t="shared" si="3"/>
        <v>27511.849000000002</v>
      </c>
      <c r="R24" s="1"/>
      <c r="S24" s="1"/>
      <c r="T24" s="1"/>
    </row>
    <row r="25" spans="1:21" x14ac:dyDescent="0.2">
      <c r="A25" s="58" t="s">
        <v>76</v>
      </c>
      <c r="B25" s="64" t="s">
        <v>26</v>
      </c>
      <c r="C25" s="69">
        <v>42531.309000000001</v>
      </c>
      <c r="D25" s="69" t="s">
        <v>65</v>
      </c>
      <c r="E25">
        <f t="shared" si="0"/>
        <v>-13794.04706219233</v>
      </c>
      <c r="F25">
        <f t="shared" si="1"/>
        <v>-13794</v>
      </c>
      <c r="G25">
        <f t="shared" si="4"/>
        <v>-2.2647799996775575E-2</v>
      </c>
      <c r="H25">
        <f t="shared" si="5"/>
        <v>-2.2647799996775575E-2</v>
      </c>
      <c r="O25">
        <f t="shared" ca="1" si="2"/>
        <v>3.3093094326386444E-3</v>
      </c>
      <c r="Q25" s="1">
        <f t="shared" si="3"/>
        <v>27512.809000000001</v>
      </c>
      <c r="R25" s="1"/>
      <c r="S25" s="1"/>
      <c r="T25" s="1"/>
    </row>
    <row r="26" spans="1:21" x14ac:dyDescent="0.2">
      <c r="A26" s="58" t="s">
        <v>76</v>
      </c>
      <c r="B26" s="62" t="s">
        <v>26</v>
      </c>
      <c r="C26" s="70">
        <v>42553.427000000003</v>
      </c>
      <c r="D26" s="70" t="s">
        <v>65</v>
      </c>
      <c r="E26">
        <f t="shared" si="0"/>
        <v>-13748.085795749348</v>
      </c>
      <c r="F26">
        <f t="shared" si="1"/>
        <v>-13748</v>
      </c>
      <c r="G26">
        <f t="shared" si="4"/>
        <v>-4.1287599997303914E-2</v>
      </c>
      <c r="H26">
        <f t="shared" si="5"/>
        <v>-4.1287599997303914E-2</v>
      </c>
      <c r="O26">
        <f t="shared" ca="1" si="2"/>
        <v>3.2998831762038128E-3</v>
      </c>
      <c r="Q26" s="1">
        <f t="shared" si="3"/>
        <v>27534.927000000003</v>
      </c>
      <c r="R26" s="1"/>
      <c r="S26" s="1"/>
      <c r="T26" s="1"/>
    </row>
    <row r="27" spans="1:21" x14ac:dyDescent="0.2">
      <c r="A27" s="58" t="s">
        <v>76</v>
      </c>
      <c r="B27" s="62" t="s">
        <v>26</v>
      </c>
      <c r="C27" s="70">
        <v>42555.366999999998</v>
      </c>
      <c r="D27" s="70" t="s">
        <v>65</v>
      </c>
      <c r="E27">
        <f t="shared" si="0"/>
        <v>-13744.0544702724</v>
      </c>
      <c r="F27">
        <f t="shared" si="1"/>
        <v>-13744</v>
      </c>
      <c r="G27">
        <f t="shared" si="4"/>
        <v>-2.6212799995846581E-2</v>
      </c>
      <c r="H27">
        <f t="shared" si="5"/>
        <v>-2.6212799995846581E-2</v>
      </c>
      <c r="O27">
        <f t="shared" ca="1" si="2"/>
        <v>3.2990635017312187E-3</v>
      </c>
      <c r="Q27" s="1">
        <f t="shared" si="3"/>
        <v>27536.866999999998</v>
      </c>
      <c r="R27" s="1"/>
      <c r="S27" s="1"/>
      <c r="T27" s="1"/>
    </row>
    <row r="28" spans="1:21" x14ac:dyDescent="0.2">
      <c r="A28" s="58" t="s">
        <v>76</v>
      </c>
      <c r="B28" s="62" t="s">
        <v>26</v>
      </c>
      <c r="C28" s="70">
        <v>42706.483</v>
      </c>
      <c r="D28" s="70" t="s">
        <v>65</v>
      </c>
      <c r="E28">
        <f t="shared" si="0"/>
        <v>-13430.034995645537</v>
      </c>
      <c r="F28">
        <f t="shared" si="1"/>
        <v>-13430</v>
      </c>
      <c r="G28">
        <f t="shared" si="4"/>
        <v>-1.6840999996929895E-2</v>
      </c>
      <c r="H28">
        <f t="shared" si="5"/>
        <v>-1.6840999996929895E-2</v>
      </c>
      <c r="O28">
        <f t="shared" ca="1" si="2"/>
        <v>3.2347190556325832E-3</v>
      </c>
      <c r="Q28" s="1">
        <f t="shared" si="3"/>
        <v>27687.983</v>
      </c>
      <c r="R28" s="1"/>
      <c r="S28" s="1"/>
      <c r="T28" s="1"/>
    </row>
    <row r="29" spans="1:21" x14ac:dyDescent="0.2">
      <c r="A29" s="58" t="s">
        <v>76</v>
      </c>
      <c r="B29" s="62" t="s">
        <v>26</v>
      </c>
      <c r="C29" s="70">
        <v>42708.387000000002</v>
      </c>
      <c r="D29" s="70" t="s">
        <v>65</v>
      </c>
      <c r="E29">
        <f t="shared" si="0"/>
        <v>-13426.078478270209</v>
      </c>
      <c r="F29">
        <f t="shared" si="1"/>
        <v>-13426</v>
      </c>
      <c r="G29">
        <f t="shared" si="4"/>
        <v>-3.7766199995530769E-2</v>
      </c>
      <c r="H29">
        <f t="shared" si="5"/>
        <v>-3.7766199995530769E-2</v>
      </c>
      <c r="O29">
        <f t="shared" ca="1" si="2"/>
        <v>3.2338993811599891E-3</v>
      </c>
      <c r="Q29" s="1">
        <f t="shared" si="3"/>
        <v>27689.887000000002</v>
      </c>
      <c r="R29" s="1"/>
      <c r="S29" s="1"/>
      <c r="T29" s="1"/>
    </row>
    <row r="30" spans="1:21" x14ac:dyDescent="0.2">
      <c r="A30" s="58" t="s">
        <v>76</v>
      </c>
      <c r="B30" s="62" t="s">
        <v>26</v>
      </c>
      <c r="C30" s="70">
        <v>42728.606</v>
      </c>
      <c r="D30" s="70" t="s">
        <v>65</v>
      </c>
      <c r="E30">
        <f t="shared" si="0"/>
        <v>-13384.063339188446</v>
      </c>
      <c r="F30">
        <f t="shared" si="1"/>
        <v>-13384</v>
      </c>
      <c r="G30">
        <f t="shared" si="4"/>
        <v>-3.0480800000077579E-2</v>
      </c>
      <c r="H30">
        <f t="shared" si="5"/>
        <v>-3.0480800000077579E-2</v>
      </c>
      <c r="O30">
        <f t="shared" ca="1" si="2"/>
        <v>3.2252927991977508E-3</v>
      </c>
      <c r="Q30" s="1">
        <f t="shared" si="3"/>
        <v>27710.106</v>
      </c>
      <c r="R30" s="1"/>
      <c r="S30" s="1"/>
      <c r="T30" s="1"/>
    </row>
    <row r="31" spans="1:21" x14ac:dyDescent="0.2">
      <c r="A31" s="60" t="s">
        <v>76</v>
      </c>
      <c r="B31" s="62" t="s">
        <v>26</v>
      </c>
      <c r="C31" s="70">
        <v>42890.311000000002</v>
      </c>
      <c r="D31" s="68" t="s">
        <v>65</v>
      </c>
      <c r="E31">
        <f t="shared" si="0"/>
        <v>-13048.039892666988</v>
      </c>
      <c r="F31">
        <f t="shared" si="1"/>
        <v>-13048</v>
      </c>
      <c r="G31">
        <f t="shared" si="4"/>
        <v>-1.9197599991457537E-2</v>
      </c>
      <c r="H31">
        <f t="shared" si="5"/>
        <v>-1.9197599991457537E-2</v>
      </c>
      <c r="O31">
        <f t="shared" ca="1" si="2"/>
        <v>3.1564401434998482E-3</v>
      </c>
      <c r="Q31" s="1">
        <f t="shared" si="3"/>
        <v>27871.811000000002</v>
      </c>
      <c r="R31" s="1"/>
      <c r="S31" s="1"/>
      <c r="T31" s="1"/>
    </row>
    <row r="32" spans="1:21" x14ac:dyDescent="0.2">
      <c r="A32" s="60" t="s">
        <v>76</v>
      </c>
      <c r="B32" s="62" t="s">
        <v>26</v>
      </c>
      <c r="C32" s="54">
        <v>43037.553999999996</v>
      </c>
      <c r="D32" s="53" t="s">
        <v>65</v>
      </c>
      <c r="E32">
        <f t="shared" si="0"/>
        <v>-12742.068522974296</v>
      </c>
      <c r="F32">
        <f t="shared" si="1"/>
        <v>-12742</v>
      </c>
      <c r="G32">
        <f t="shared" si="4"/>
        <v>-3.2975399997667409E-2</v>
      </c>
      <c r="H32">
        <f t="shared" si="5"/>
        <v>-3.2975399997667409E-2</v>
      </c>
      <c r="O32">
        <f t="shared" ca="1" si="2"/>
        <v>3.0937350463464009E-3</v>
      </c>
      <c r="Q32" s="1">
        <f t="shared" si="3"/>
        <v>28019.053999999996</v>
      </c>
      <c r="R32" s="1"/>
      <c r="S32" s="1"/>
      <c r="T32" s="1"/>
    </row>
    <row r="33" spans="1:20" x14ac:dyDescent="0.2">
      <c r="A33" s="55" t="s">
        <v>76</v>
      </c>
      <c r="B33" s="52" t="s">
        <v>26</v>
      </c>
      <c r="C33" s="54">
        <v>43038.498</v>
      </c>
      <c r="D33" s="53" t="s">
        <v>65</v>
      </c>
      <c r="E33">
        <f t="shared" si="0"/>
        <v>-12740.106888309212</v>
      </c>
      <c r="F33">
        <f t="shared" si="1"/>
        <v>-12740</v>
      </c>
      <c r="G33">
        <f t="shared" si="4"/>
        <v>-5.1437999994959682E-2</v>
      </c>
      <c r="H33">
        <f t="shared" si="5"/>
        <v>-5.1437999994959682E-2</v>
      </c>
      <c r="O33">
        <f t="shared" ca="1" si="2"/>
        <v>3.0933252091101034E-3</v>
      </c>
      <c r="Q33" s="1">
        <f t="shared" si="3"/>
        <v>28019.998</v>
      </c>
      <c r="R33" s="1"/>
      <c r="S33" s="1"/>
      <c r="T33" s="1"/>
    </row>
    <row r="34" spans="1:20" x14ac:dyDescent="0.2">
      <c r="A34" s="11" t="s">
        <v>27</v>
      </c>
      <c r="B34" s="11"/>
      <c r="C34" s="84">
        <v>43042.374000000003</v>
      </c>
      <c r="D34" s="66"/>
      <c r="E34">
        <f t="shared" si="0"/>
        <v>-12732.052549366579</v>
      </c>
      <c r="F34">
        <f t="shared" si="1"/>
        <v>-12732</v>
      </c>
      <c r="H34">
        <v>-2.5288399992859922E-2</v>
      </c>
      <c r="O34">
        <f t="shared" ca="1" si="2"/>
        <v>3.0916858601649153E-3</v>
      </c>
      <c r="Q34" s="1">
        <f t="shared" si="3"/>
        <v>28023.874000000003</v>
      </c>
      <c r="R34" s="1"/>
      <c r="S34" s="1"/>
      <c r="T34" s="1"/>
    </row>
    <row r="35" spans="1:20" x14ac:dyDescent="0.2">
      <c r="A35" s="56" t="s">
        <v>76</v>
      </c>
      <c r="B35" s="50" t="s">
        <v>26</v>
      </c>
      <c r="C35" s="51">
        <v>43043.338000000003</v>
      </c>
      <c r="D35" s="51" t="s">
        <v>65</v>
      </c>
      <c r="E35">
        <f t="shared" si="0"/>
        <v>-12730.04935464504</v>
      </c>
      <c r="F35">
        <f t="shared" si="1"/>
        <v>-12730</v>
      </c>
      <c r="G35">
        <f t="shared" ref="G35:G55" si="6">+C35-(C$7+F35*C$8)</f>
        <v>-2.3750999993353616E-2</v>
      </c>
      <c r="H35">
        <f>+G35</f>
        <v>-2.3750999993353616E-2</v>
      </c>
      <c r="O35">
        <f t="shared" ca="1" si="2"/>
        <v>3.0912760229286186E-3</v>
      </c>
      <c r="Q35" s="1">
        <f t="shared" si="3"/>
        <v>28024.838000000003</v>
      </c>
      <c r="R35" s="1"/>
      <c r="S35" s="1"/>
      <c r="T35" s="1"/>
    </row>
    <row r="36" spans="1:20" x14ac:dyDescent="0.2">
      <c r="A36" s="11" t="s">
        <v>30</v>
      </c>
      <c r="B36" s="11"/>
      <c r="C36" s="84">
        <v>49169.435400000002</v>
      </c>
      <c r="D36" s="66">
        <v>5.0000000000000001E-4</v>
      </c>
      <c r="E36">
        <f t="shared" si="0"/>
        <v>-1.6624022467828161E-3</v>
      </c>
      <c r="F36">
        <f t="shared" si="1"/>
        <v>0</v>
      </c>
      <c r="G36">
        <f t="shared" si="6"/>
        <v>-7.9999999434221536E-4</v>
      </c>
      <c r="J36">
        <f>+G36</f>
        <v>-7.9999999434221536E-4</v>
      </c>
      <c r="O36">
        <f t="shared" ca="1" si="2"/>
        <v>4.826620138979438E-4</v>
      </c>
      <c r="Q36" s="1">
        <f t="shared" si="3"/>
        <v>34150.935400000002</v>
      </c>
      <c r="R36" s="1"/>
      <c r="S36" s="1"/>
      <c r="T36" s="1"/>
    </row>
    <row r="37" spans="1:20" x14ac:dyDescent="0.2">
      <c r="A37" s="11" t="s">
        <v>31</v>
      </c>
      <c r="B37" s="11"/>
      <c r="C37" s="84">
        <v>49641.525399999999</v>
      </c>
      <c r="D37" s="66">
        <v>2.9999999999999997E-4</v>
      </c>
      <c r="E37">
        <f t="shared" si="0"/>
        <v>981.00269039025977</v>
      </c>
      <c r="F37">
        <f t="shared" si="1"/>
        <v>981</v>
      </c>
      <c r="G37">
        <f t="shared" si="6"/>
        <v>1.294699999561999E-3</v>
      </c>
      <c r="J37">
        <f>+G37</f>
        <v>1.294699999561999E-3</v>
      </c>
      <c r="O37">
        <f t="shared" ca="1" si="2"/>
        <v>2.8163684949424452E-4</v>
      </c>
      <c r="Q37" s="1">
        <f t="shared" si="3"/>
        <v>34623.025399999999</v>
      </c>
      <c r="R37" s="1" t="s">
        <v>59</v>
      </c>
      <c r="S37" s="1"/>
      <c r="T37" s="1"/>
    </row>
    <row r="38" spans="1:20" x14ac:dyDescent="0.2">
      <c r="A38" s="11" t="s">
        <v>32</v>
      </c>
      <c r="B38" s="11"/>
      <c r="C38" s="84">
        <v>50850.376199999999</v>
      </c>
      <c r="D38" s="66">
        <v>5.0000000000000001E-4</v>
      </c>
      <c r="E38">
        <f t="shared" si="0"/>
        <v>3492.9980655871768</v>
      </c>
      <c r="F38">
        <f t="shared" si="1"/>
        <v>3493</v>
      </c>
      <c r="G38">
        <f t="shared" si="6"/>
        <v>-9.3089999427320436E-4</v>
      </c>
      <c r="J38">
        <f>+G38</f>
        <v>-9.3089999427320436E-4</v>
      </c>
      <c r="O38">
        <f t="shared" ca="1" si="2"/>
        <v>-2.3311871929484064E-4</v>
      </c>
      <c r="Q38" s="1">
        <f t="shared" si="3"/>
        <v>35831.876199999999</v>
      </c>
      <c r="R38" s="1" t="s">
        <v>59</v>
      </c>
      <c r="S38" s="1"/>
      <c r="T38" s="1"/>
    </row>
    <row r="39" spans="1:20" x14ac:dyDescent="0.2">
      <c r="A39" s="61" t="s">
        <v>34</v>
      </c>
      <c r="B39" s="65" t="s">
        <v>26</v>
      </c>
      <c r="C39" s="86">
        <v>51363.3704</v>
      </c>
      <c r="D39" s="61">
        <v>8.0000000000000004E-4</v>
      </c>
      <c r="E39">
        <f t="shared" si="0"/>
        <v>4559.0014614593929</v>
      </c>
      <c r="F39">
        <f t="shared" si="1"/>
        <v>4559</v>
      </c>
      <c r="G39">
        <f t="shared" si="6"/>
        <v>7.0330000016838312E-4</v>
      </c>
      <c r="K39">
        <f>+G39</f>
        <v>7.0330000016838312E-4</v>
      </c>
      <c r="O39">
        <f t="shared" ca="1" si="2"/>
        <v>-4.5156196624116418E-4</v>
      </c>
      <c r="Q39" s="1">
        <f t="shared" si="3"/>
        <v>36344.8704</v>
      </c>
      <c r="R39" s="1" t="s">
        <v>57</v>
      </c>
      <c r="S39" s="1"/>
      <c r="T39" s="1"/>
    </row>
    <row r="40" spans="1:20" x14ac:dyDescent="0.2">
      <c r="A40" s="30" t="s">
        <v>33</v>
      </c>
      <c r="B40" s="9"/>
      <c r="C40" s="85">
        <v>51659.806120000001</v>
      </c>
      <c r="D40" s="31">
        <v>1E-4</v>
      </c>
      <c r="E40">
        <f t="shared" si="0"/>
        <v>5174.995724509201</v>
      </c>
      <c r="F40">
        <f t="shared" si="1"/>
        <v>5175</v>
      </c>
      <c r="G40">
        <f t="shared" si="6"/>
        <v>-2.0574999944074079E-3</v>
      </c>
      <c r="L40">
        <f>+G40</f>
        <v>-2.0574999944074079E-3</v>
      </c>
      <c r="O40">
        <f t="shared" ca="1" si="2"/>
        <v>-5.7779183502065334E-4</v>
      </c>
      <c r="Q40" s="1">
        <f t="shared" si="3"/>
        <v>36641.306120000001</v>
      </c>
      <c r="R40" s="1" t="s">
        <v>57</v>
      </c>
      <c r="S40" s="1"/>
      <c r="T40" s="1"/>
    </row>
    <row r="41" spans="1:20" x14ac:dyDescent="0.2">
      <c r="A41" s="9" t="s">
        <v>34</v>
      </c>
      <c r="B41" s="9"/>
      <c r="C41" s="85">
        <v>51913.415999999997</v>
      </c>
      <c r="D41" s="31">
        <v>2.9999999999999997E-4</v>
      </c>
      <c r="E41">
        <f t="shared" si="0"/>
        <v>5701.9977711341744</v>
      </c>
      <c r="F41">
        <f t="shared" si="1"/>
        <v>5702</v>
      </c>
      <c r="G41">
        <f t="shared" si="6"/>
        <v>-1.072599996405188E-3</v>
      </c>
      <c r="K41">
        <f>+G41</f>
        <v>-1.072599996405188E-3</v>
      </c>
      <c r="O41">
        <f t="shared" ca="1" si="2"/>
        <v>-6.8578394678492382E-4</v>
      </c>
      <c r="Q41" s="1">
        <f t="shared" si="3"/>
        <v>36894.915999999997</v>
      </c>
      <c r="R41" s="1" t="s">
        <v>57</v>
      </c>
      <c r="S41" s="1"/>
      <c r="T41" s="1"/>
    </row>
    <row r="42" spans="1:20" x14ac:dyDescent="0.2">
      <c r="A42" s="9" t="s">
        <v>34</v>
      </c>
      <c r="B42" s="9"/>
      <c r="C42" s="85">
        <v>51913.659599999999</v>
      </c>
      <c r="D42" s="31">
        <v>8.9999999999999998E-4</v>
      </c>
      <c r="E42">
        <f t="shared" si="0"/>
        <v>5702.5039726219029</v>
      </c>
      <c r="F42">
        <f t="shared" si="1"/>
        <v>5702.5</v>
      </c>
      <c r="G42">
        <f t="shared" si="6"/>
        <v>1.9117500050924718E-3</v>
      </c>
      <c r="K42">
        <f>+G42</f>
        <v>1.9117500050924718E-3</v>
      </c>
      <c r="O42">
        <f t="shared" ca="1" si="2"/>
        <v>-6.8588640609399819E-4</v>
      </c>
      <c r="Q42" s="1">
        <f t="shared" si="3"/>
        <v>36895.159599999999</v>
      </c>
      <c r="R42" s="1" t="s">
        <v>57</v>
      </c>
      <c r="S42" s="1"/>
      <c r="T42" s="1"/>
    </row>
    <row r="43" spans="1:20" x14ac:dyDescent="0.2">
      <c r="A43" s="9" t="s">
        <v>34</v>
      </c>
      <c r="B43" s="9"/>
      <c r="C43" s="85">
        <v>51922.319900000002</v>
      </c>
      <c r="D43" s="31">
        <v>2E-3</v>
      </c>
      <c r="E43">
        <f t="shared" si="0"/>
        <v>5720.5001004714486</v>
      </c>
      <c r="F43">
        <f t="shared" si="1"/>
        <v>5720.5</v>
      </c>
      <c r="G43">
        <f t="shared" si="6"/>
        <v>4.8350004362873733E-5</v>
      </c>
      <c r="K43">
        <f>+G43</f>
        <v>4.8350004362873733E-5</v>
      </c>
      <c r="O43">
        <f t="shared" ca="1" si="2"/>
        <v>-6.8957494122067159E-4</v>
      </c>
      <c r="Q43" s="1">
        <f t="shared" si="3"/>
        <v>36903.819900000002</v>
      </c>
      <c r="R43" s="1" t="s">
        <v>57</v>
      </c>
      <c r="S43" s="1"/>
      <c r="T43" s="1"/>
    </row>
    <row r="44" spans="1:20" x14ac:dyDescent="0.2">
      <c r="A44" s="9" t="s">
        <v>34</v>
      </c>
      <c r="B44" s="9"/>
      <c r="C44" s="85">
        <v>51922.558599999997</v>
      </c>
      <c r="D44" s="31">
        <v>2.9999999999999997E-4</v>
      </c>
      <c r="E44">
        <f t="shared" si="0"/>
        <v>5720.9961197453295</v>
      </c>
      <c r="F44">
        <f t="shared" si="1"/>
        <v>5721</v>
      </c>
      <c r="G44">
        <f t="shared" si="6"/>
        <v>-1.8673000013222918E-3</v>
      </c>
      <c r="K44">
        <f>+G44</f>
        <v>-1.8673000013222918E-3</v>
      </c>
      <c r="O44">
        <f t="shared" ca="1" si="2"/>
        <v>-6.8967740052974574E-4</v>
      </c>
      <c r="Q44" s="1">
        <f t="shared" si="3"/>
        <v>36904.058599999997</v>
      </c>
      <c r="R44" s="1" t="s">
        <v>57</v>
      </c>
      <c r="S44" s="1"/>
      <c r="T44" s="1"/>
    </row>
    <row r="45" spans="1:20" x14ac:dyDescent="0.2">
      <c r="A45" s="9" t="s">
        <v>34</v>
      </c>
      <c r="B45" s="9"/>
      <c r="C45" s="85">
        <v>51955.525699999998</v>
      </c>
      <c r="D45" s="31">
        <v>4.0000000000000002E-4</v>
      </c>
      <c r="E45">
        <f t="shared" si="0"/>
        <v>5789.5018466172132</v>
      </c>
      <c r="F45">
        <f t="shared" si="1"/>
        <v>5789.5</v>
      </c>
      <c r="G45">
        <f t="shared" si="6"/>
        <v>8.8864999997895211E-4</v>
      </c>
      <c r="K45">
        <f>+G45</f>
        <v>8.8864999997895211E-4</v>
      </c>
      <c r="O45">
        <f t="shared" ca="1" si="2"/>
        <v>-7.0371432587291939E-4</v>
      </c>
      <c r="Q45" s="1">
        <f t="shared" si="3"/>
        <v>36937.025699999998</v>
      </c>
      <c r="R45" s="1" t="s">
        <v>57</v>
      </c>
      <c r="S45" s="1"/>
      <c r="T45" s="1"/>
    </row>
    <row r="46" spans="1:20" x14ac:dyDescent="0.2">
      <c r="A46" s="6" t="s">
        <v>38</v>
      </c>
      <c r="B46" s="16" t="s">
        <v>39</v>
      </c>
      <c r="C46" s="29">
        <v>52252.446900000003</v>
      </c>
      <c r="D46" s="29">
        <v>4.0000000000000002E-4</v>
      </c>
      <c r="E46">
        <f t="shared" si="0"/>
        <v>6406.504938477623</v>
      </c>
      <c r="F46">
        <f t="shared" si="1"/>
        <v>6406.5</v>
      </c>
      <c r="G46">
        <f t="shared" si="6"/>
        <v>2.3765500081935897E-3</v>
      </c>
      <c r="J46">
        <f>+G46</f>
        <v>2.3765500081935897E-3</v>
      </c>
      <c r="O46">
        <f t="shared" ca="1" si="2"/>
        <v>-8.3014911327055707E-4</v>
      </c>
      <c r="Q46" s="1">
        <f t="shared" si="3"/>
        <v>37233.946900000003</v>
      </c>
      <c r="R46" s="1" t="s">
        <v>59</v>
      </c>
      <c r="S46" s="1"/>
      <c r="T46" s="1"/>
    </row>
    <row r="47" spans="1:20" x14ac:dyDescent="0.2">
      <c r="A47" s="6" t="s">
        <v>38</v>
      </c>
      <c r="B47" s="8"/>
      <c r="C47" s="29">
        <v>52310.4303</v>
      </c>
      <c r="D47" s="29">
        <v>2.0000000000000001E-4</v>
      </c>
      <c r="E47">
        <f t="shared" si="0"/>
        <v>6526.9946073748815</v>
      </c>
      <c r="F47">
        <f t="shared" si="1"/>
        <v>6527</v>
      </c>
      <c r="G47">
        <f t="shared" si="6"/>
        <v>-2.5950999988708645E-3</v>
      </c>
      <c r="J47">
        <f>+G47</f>
        <v>-2.5950999988708645E-3</v>
      </c>
      <c r="O47">
        <f t="shared" ca="1" si="2"/>
        <v>-8.5484180675745387E-4</v>
      </c>
      <c r="Q47" s="1">
        <f t="shared" si="3"/>
        <v>37291.9303</v>
      </c>
      <c r="R47" s="1" t="s">
        <v>59</v>
      </c>
      <c r="S47" s="1"/>
      <c r="T47" s="1"/>
    </row>
    <row r="48" spans="1:20" x14ac:dyDescent="0.2">
      <c r="A48" s="6" t="s">
        <v>38</v>
      </c>
      <c r="B48" s="8"/>
      <c r="C48" s="29">
        <v>52347.484799999998</v>
      </c>
      <c r="D48" s="29">
        <v>2.9999999999999997E-4</v>
      </c>
      <c r="E48">
        <f t="shared" si="0"/>
        <v>6603.9939629862029</v>
      </c>
      <c r="F48">
        <f t="shared" si="1"/>
        <v>6604</v>
      </c>
      <c r="G48">
        <f t="shared" si="6"/>
        <v>-2.905199995439034E-3</v>
      </c>
      <c r="J48">
        <f>+G48</f>
        <v>-2.905199995439034E-3</v>
      </c>
      <c r="O48">
        <f t="shared" ca="1" si="2"/>
        <v>-8.7062054035489007E-4</v>
      </c>
      <c r="Q48" s="1">
        <f t="shared" si="3"/>
        <v>37328.984799999998</v>
      </c>
      <c r="R48" s="1" t="s">
        <v>59</v>
      </c>
      <c r="S48" s="1"/>
      <c r="T48" s="1"/>
    </row>
    <row r="49" spans="1:21" s="90" customFormat="1" x14ac:dyDescent="0.2">
      <c r="A49" s="9" t="s">
        <v>35</v>
      </c>
      <c r="B49" s="9"/>
      <c r="C49" s="29">
        <v>52557.783817678406</v>
      </c>
      <c r="D49" s="31">
        <v>1E-4</v>
      </c>
      <c r="E49" s="90">
        <f t="shared" si="0"/>
        <v>7040.9959154327862</v>
      </c>
      <c r="F49" s="90">
        <f t="shared" si="1"/>
        <v>7041</v>
      </c>
      <c r="G49" s="90">
        <f t="shared" si="6"/>
        <v>-1.9656215881695971E-3</v>
      </c>
      <c r="L49" s="90">
        <f>+G49</f>
        <v>-1.9656215881695971E-3</v>
      </c>
      <c r="O49" s="90">
        <f t="shared" ca="1" si="2"/>
        <v>-9.6016997648579378E-4</v>
      </c>
      <c r="Q49" s="91">
        <f t="shared" si="3"/>
        <v>37539.283817678406</v>
      </c>
      <c r="R49" s="91" t="s">
        <v>57</v>
      </c>
      <c r="S49" s="91"/>
      <c r="T49" s="91"/>
    </row>
    <row r="50" spans="1:21" x14ac:dyDescent="0.2">
      <c r="A50" s="9" t="s">
        <v>36</v>
      </c>
      <c r="B50" s="9"/>
      <c r="C50" s="29">
        <v>52718.515599999999</v>
      </c>
      <c r="D50" s="6">
        <v>1E-4</v>
      </c>
      <c r="E50">
        <f t="shared" si="0"/>
        <v>7374.9970128709474</v>
      </c>
      <c r="F50">
        <f t="shared" si="1"/>
        <v>7375</v>
      </c>
      <c r="G50">
        <f t="shared" si="6"/>
        <v>-1.4374999955180101E-3</v>
      </c>
      <c r="J50">
        <f>+G50</f>
        <v>-1.4374999955180101E-3</v>
      </c>
      <c r="O50">
        <f t="shared" ca="1" si="2"/>
        <v>-1.0286127949473997E-3</v>
      </c>
      <c r="Q50" s="1">
        <f t="shared" si="3"/>
        <v>37700.015599999999</v>
      </c>
      <c r="R50" s="1" t="s">
        <v>59</v>
      </c>
      <c r="S50" s="1"/>
      <c r="T50" s="1"/>
    </row>
    <row r="51" spans="1:21" x14ac:dyDescent="0.2">
      <c r="A51" s="8" t="s">
        <v>37</v>
      </c>
      <c r="B51" s="32" t="s">
        <v>26</v>
      </c>
      <c r="C51" s="87">
        <v>52908.601900000001</v>
      </c>
      <c r="D51" s="33">
        <v>4.3E-3</v>
      </c>
      <c r="E51">
        <f t="shared" si="0"/>
        <v>7769.9968809177735</v>
      </c>
      <c r="F51">
        <f t="shared" si="1"/>
        <v>7770</v>
      </c>
      <c r="G51">
        <f t="shared" si="6"/>
        <v>-1.500999991549179E-3</v>
      </c>
      <c r="K51">
        <f>+G51</f>
        <v>-1.500999991549179E-3</v>
      </c>
      <c r="O51">
        <f t="shared" ca="1" si="2"/>
        <v>-1.1095556491160657E-3</v>
      </c>
      <c r="Q51" s="1">
        <f t="shared" si="3"/>
        <v>37890.101900000001</v>
      </c>
      <c r="R51" s="1" t="s">
        <v>57</v>
      </c>
      <c r="S51" s="1"/>
      <c r="T51" s="1"/>
    </row>
    <row r="52" spans="1:21" x14ac:dyDescent="0.2">
      <c r="A52" s="9" t="s">
        <v>43</v>
      </c>
      <c r="B52" s="16" t="s">
        <v>26</v>
      </c>
      <c r="C52" s="29">
        <v>53324.385999999999</v>
      </c>
      <c r="D52" s="6">
        <v>1E-3</v>
      </c>
      <c r="E52">
        <f t="shared" si="0"/>
        <v>8633.9974145488923</v>
      </c>
      <c r="F52">
        <f t="shared" si="1"/>
        <v>8634</v>
      </c>
      <c r="G52">
        <f t="shared" si="6"/>
        <v>-1.2442000006558374E-3</v>
      </c>
      <c r="K52">
        <f>+G52</f>
        <v>-1.2442000006558374E-3</v>
      </c>
      <c r="O52">
        <f t="shared" ca="1" si="2"/>
        <v>-1.2866053351963879E-3</v>
      </c>
      <c r="Q52" s="1">
        <f t="shared" si="3"/>
        <v>38305.885999999999</v>
      </c>
      <c r="R52" s="1" t="s">
        <v>57</v>
      </c>
      <c r="S52" s="1"/>
      <c r="T52" s="1"/>
    </row>
    <row r="53" spans="1:21" x14ac:dyDescent="0.2">
      <c r="A53" s="34" t="s">
        <v>41</v>
      </c>
      <c r="B53" s="32"/>
      <c r="C53" s="29">
        <v>53360.477899999998</v>
      </c>
      <c r="D53" s="6">
        <v>2.0000000000000001E-4</v>
      </c>
      <c r="E53">
        <f t="shared" si="0"/>
        <v>8708.9964846426283</v>
      </c>
      <c r="F53">
        <f t="shared" si="1"/>
        <v>8709</v>
      </c>
      <c r="G53">
        <f t="shared" si="6"/>
        <v>-1.6916999957174994E-3</v>
      </c>
      <c r="J53">
        <f>+G53</f>
        <v>-1.6916999957174994E-3</v>
      </c>
      <c r="O53">
        <f t="shared" ca="1" si="2"/>
        <v>-1.3019742315575271E-3</v>
      </c>
      <c r="Q53" s="1">
        <f t="shared" si="3"/>
        <v>38341.977899999998</v>
      </c>
      <c r="R53" s="1" t="s">
        <v>59</v>
      </c>
      <c r="S53" s="1"/>
      <c r="T53" s="1"/>
    </row>
    <row r="54" spans="1:21" x14ac:dyDescent="0.2">
      <c r="A54" s="49" t="s">
        <v>223</v>
      </c>
      <c r="B54" s="49" t="s">
        <v>39</v>
      </c>
      <c r="C54" s="51">
        <v>53613.605900000002</v>
      </c>
      <c r="D54" s="57" t="s">
        <v>65</v>
      </c>
      <c r="E54">
        <f t="shared" si="0"/>
        <v>9234.9971832671854</v>
      </c>
      <c r="F54">
        <f t="shared" si="1"/>
        <v>9235</v>
      </c>
      <c r="G54">
        <f t="shared" si="6"/>
        <v>-1.3554999968619086E-3</v>
      </c>
      <c r="I54">
        <f>+G54</f>
        <v>-1.3554999968619086E-3</v>
      </c>
      <c r="O54">
        <f t="shared" ca="1" si="2"/>
        <v>-1.4097614247036492E-3</v>
      </c>
      <c r="Q54" s="1">
        <f t="shared" si="3"/>
        <v>38595.105900000002</v>
      </c>
      <c r="R54" s="1" t="s">
        <v>57</v>
      </c>
      <c r="S54" s="1"/>
      <c r="T54" s="1"/>
    </row>
    <row r="55" spans="1:21" x14ac:dyDescent="0.2">
      <c r="A55" s="9" t="s">
        <v>52</v>
      </c>
      <c r="B55" s="16" t="s">
        <v>26</v>
      </c>
      <c r="C55" s="29">
        <v>53985.598400000003</v>
      </c>
      <c r="D55" s="6">
        <v>1E-4</v>
      </c>
      <c r="E55">
        <f t="shared" si="0"/>
        <v>10007.998648466977</v>
      </c>
      <c r="F55">
        <f t="shared" si="1"/>
        <v>10008</v>
      </c>
      <c r="G55">
        <f t="shared" si="6"/>
        <v>-6.5039999026339501E-4</v>
      </c>
      <c r="K55">
        <f>+G55</f>
        <v>-6.5039999026339501E-4</v>
      </c>
      <c r="O55">
        <f t="shared" ca="1" si="2"/>
        <v>-1.5681635165324559E-3</v>
      </c>
      <c r="Q55" s="1">
        <f t="shared" si="3"/>
        <v>38967.098400000003</v>
      </c>
      <c r="R55" s="1"/>
      <c r="S55" s="1"/>
      <c r="T55" s="1"/>
    </row>
    <row r="56" spans="1:21" x14ac:dyDescent="0.2">
      <c r="A56" s="6" t="s">
        <v>51</v>
      </c>
      <c r="B56" s="16" t="s">
        <v>39</v>
      </c>
      <c r="C56" s="29">
        <v>54756.777499999997</v>
      </c>
      <c r="D56" s="6">
        <v>6.9999999999999999E-4</v>
      </c>
      <c r="E56">
        <f t="shared" si="0"/>
        <v>11610.51099544024</v>
      </c>
      <c r="F56">
        <f t="shared" si="1"/>
        <v>11610.5</v>
      </c>
      <c r="O56">
        <f t="shared" ca="1" si="2"/>
        <v>-1.8965456021154614E-3</v>
      </c>
      <c r="Q56" s="1">
        <f t="shared" si="3"/>
        <v>39738.277499999997</v>
      </c>
      <c r="R56" s="1" t="s">
        <v>57</v>
      </c>
      <c r="S56" s="1"/>
      <c r="T56" s="1"/>
      <c r="U56">
        <f>+C56-(C$7+F56*C$8)</f>
        <v>5.2913499966962263E-3</v>
      </c>
    </row>
    <row r="57" spans="1:21" x14ac:dyDescent="0.2">
      <c r="A57" s="26" t="s">
        <v>53</v>
      </c>
      <c r="B57" s="27" t="s">
        <v>39</v>
      </c>
      <c r="C57" s="88">
        <v>56259.654699999999</v>
      </c>
      <c r="D57" s="28">
        <v>1.2000000000000002E-4</v>
      </c>
      <c r="E57">
        <f t="shared" si="0"/>
        <v>14733.494059925037</v>
      </c>
      <c r="F57">
        <f t="shared" si="1"/>
        <v>14733.5</v>
      </c>
      <c r="G57">
        <f>+C57-(C$7+F57*C$8)</f>
        <v>-2.8585499967448413E-3</v>
      </c>
      <c r="K57">
        <f>+G57</f>
        <v>-2.8585499967448413E-3</v>
      </c>
      <c r="O57">
        <f t="shared" ca="1" si="2"/>
        <v>-2.5365064465932927E-3</v>
      </c>
      <c r="Q57" s="1">
        <f t="shared" si="3"/>
        <v>41241.154699999999</v>
      </c>
      <c r="R57" s="1" t="s">
        <v>57</v>
      </c>
      <c r="S57" s="1"/>
      <c r="T57" s="1"/>
    </row>
    <row r="58" spans="1:21" x14ac:dyDescent="0.2">
      <c r="C58" s="89"/>
      <c r="D58" s="15"/>
    </row>
    <row r="59" spans="1:21" x14ac:dyDescent="0.2">
      <c r="C59" s="89"/>
      <c r="D59" s="15"/>
    </row>
    <row r="60" spans="1:21" x14ac:dyDescent="0.2">
      <c r="C60" s="89"/>
      <c r="D60" s="15"/>
    </row>
    <row r="61" spans="1:21" x14ac:dyDescent="0.2">
      <c r="C61" s="89"/>
      <c r="D61" s="15"/>
    </row>
    <row r="62" spans="1:21" x14ac:dyDescent="0.2">
      <c r="C62" s="89"/>
      <c r="D62" s="15"/>
    </row>
    <row r="63" spans="1:21" x14ac:dyDescent="0.2">
      <c r="C63" s="89"/>
      <c r="D63" s="15"/>
    </row>
    <row r="64" spans="1:21" x14ac:dyDescent="0.2">
      <c r="C64" s="89"/>
      <c r="D64" s="15"/>
    </row>
    <row r="65" spans="3:4" x14ac:dyDescent="0.2">
      <c r="C65" s="89"/>
      <c r="D65" s="15"/>
    </row>
    <row r="66" spans="3:4" x14ac:dyDescent="0.2">
      <c r="C66" s="89"/>
      <c r="D66" s="15"/>
    </row>
    <row r="67" spans="3:4" x14ac:dyDescent="0.2">
      <c r="C67" s="89"/>
      <c r="D67" s="15"/>
    </row>
    <row r="68" spans="3:4" x14ac:dyDescent="0.2">
      <c r="C68" s="89"/>
      <c r="D68" s="15"/>
    </row>
    <row r="69" spans="3:4" x14ac:dyDescent="0.2">
      <c r="C69" s="89"/>
      <c r="D69" s="15"/>
    </row>
    <row r="70" spans="3:4" x14ac:dyDescent="0.2">
      <c r="C70" s="89"/>
      <c r="D70" s="15"/>
    </row>
    <row r="71" spans="3:4" x14ac:dyDescent="0.2">
      <c r="C71" s="89"/>
      <c r="D71" s="15"/>
    </row>
    <row r="72" spans="3:4" x14ac:dyDescent="0.2">
      <c r="C72" s="89"/>
      <c r="D72" s="15"/>
    </row>
    <row r="73" spans="3:4" x14ac:dyDescent="0.2">
      <c r="C73" s="89"/>
      <c r="D73" s="15"/>
    </row>
    <row r="74" spans="3:4" x14ac:dyDescent="0.2">
      <c r="C74" s="89"/>
      <c r="D74" s="15"/>
    </row>
    <row r="75" spans="3:4" x14ac:dyDescent="0.2">
      <c r="C75" s="89"/>
      <c r="D75" s="15"/>
    </row>
    <row r="76" spans="3:4" x14ac:dyDescent="0.2">
      <c r="C76" s="89"/>
      <c r="D76" s="15"/>
    </row>
    <row r="77" spans="3:4" x14ac:dyDescent="0.2">
      <c r="C77" s="89"/>
      <c r="D77" s="15"/>
    </row>
    <row r="78" spans="3:4" x14ac:dyDescent="0.2">
      <c r="C78" s="89"/>
      <c r="D78" s="15"/>
    </row>
    <row r="79" spans="3:4" x14ac:dyDescent="0.2">
      <c r="C79" s="89"/>
      <c r="D79" s="15"/>
    </row>
    <row r="80" spans="3:4" x14ac:dyDescent="0.2">
      <c r="C80" s="89"/>
      <c r="D80" s="15"/>
    </row>
    <row r="81" spans="3:4" x14ac:dyDescent="0.2">
      <c r="C81" s="89"/>
      <c r="D81" s="15"/>
    </row>
    <row r="82" spans="3:4" x14ac:dyDescent="0.2">
      <c r="C82" s="89"/>
      <c r="D82" s="15"/>
    </row>
    <row r="83" spans="3:4" x14ac:dyDescent="0.2">
      <c r="C83" s="89"/>
      <c r="D83" s="15"/>
    </row>
    <row r="84" spans="3:4" x14ac:dyDescent="0.2">
      <c r="C84" s="89"/>
      <c r="D84" s="15"/>
    </row>
    <row r="85" spans="3:4" x14ac:dyDescent="0.2">
      <c r="C85" s="89"/>
      <c r="D85" s="15"/>
    </row>
    <row r="86" spans="3:4" x14ac:dyDescent="0.2">
      <c r="C86" s="89"/>
      <c r="D86" s="15"/>
    </row>
    <row r="87" spans="3:4" x14ac:dyDescent="0.2">
      <c r="C87" s="89"/>
      <c r="D87" s="15"/>
    </row>
    <row r="88" spans="3:4" x14ac:dyDescent="0.2">
      <c r="C88" s="89"/>
      <c r="D88" s="15"/>
    </row>
    <row r="89" spans="3:4" x14ac:dyDescent="0.2">
      <c r="C89" s="89"/>
      <c r="D89" s="15"/>
    </row>
    <row r="90" spans="3:4" x14ac:dyDescent="0.2">
      <c r="C90" s="89"/>
      <c r="D90" s="15"/>
    </row>
    <row r="91" spans="3:4" x14ac:dyDescent="0.2">
      <c r="C91" s="89"/>
      <c r="D91" s="15"/>
    </row>
    <row r="92" spans="3:4" x14ac:dyDescent="0.2">
      <c r="C92" s="89"/>
      <c r="D92" s="15"/>
    </row>
    <row r="93" spans="3:4" x14ac:dyDescent="0.2">
      <c r="C93" s="89"/>
      <c r="D93" s="15"/>
    </row>
    <row r="94" spans="3:4" x14ac:dyDescent="0.2">
      <c r="C94" s="89"/>
      <c r="D94" s="15"/>
    </row>
    <row r="95" spans="3:4" x14ac:dyDescent="0.2">
      <c r="C95" s="89"/>
      <c r="D95" s="15"/>
    </row>
    <row r="96" spans="3:4" x14ac:dyDescent="0.2">
      <c r="C96" s="89"/>
      <c r="D96" s="15"/>
    </row>
    <row r="97" spans="3:4" x14ac:dyDescent="0.2">
      <c r="C97" s="89"/>
      <c r="D97" s="15"/>
    </row>
    <row r="98" spans="3:4" x14ac:dyDescent="0.2">
      <c r="C98" s="89"/>
      <c r="D98" s="15"/>
    </row>
    <row r="99" spans="3:4" x14ac:dyDescent="0.2">
      <c r="C99" s="89"/>
      <c r="D99" s="15"/>
    </row>
    <row r="100" spans="3:4" x14ac:dyDescent="0.2">
      <c r="C100" s="89"/>
      <c r="D100" s="15"/>
    </row>
    <row r="101" spans="3:4" x14ac:dyDescent="0.2">
      <c r="C101" s="89"/>
      <c r="D101" s="15"/>
    </row>
    <row r="102" spans="3:4" x14ac:dyDescent="0.2">
      <c r="C102" s="89"/>
      <c r="D102" s="15"/>
    </row>
    <row r="103" spans="3:4" x14ac:dyDescent="0.2">
      <c r="C103" s="89"/>
      <c r="D103" s="15"/>
    </row>
    <row r="104" spans="3:4" x14ac:dyDescent="0.2">
      <c r="C104" s="89"/>
      <c r="D104" s="15"/>
    </row>
    <row r="105" spans="3:4" x14ac:dyDescent="0.2">
      <c r="C105" s="89"/>
      <c r="D105" s="15"/>
    </row>
    <row r="106" spans="3:4" x14ac:dyDescent="0.2">
      <c r="C106" s="89"/>
      <c r="D106" s="15"/>
    </row>
    <row r="107" spans="3:4" x14ac:dyDescent="0.2">
      <c r="C107" s="89"/>
      <c r="D107" s="15"/>
    </row>
    <row r="108" spans="3:4" x14ac:dyDescent="0.2">
      <c r="C108" s="89"/>
      <c r="D108" s="15"/>
    </row>
    <row r="109" spans="3:4" x14ac:dyDescent="0.2">
      <c r="C109" s="89"/>
      <c r="D109" s="15"/>
    </row>
    <row r="110" spans="3:4" x14ac:dyDescent="0.2">
      <c r="C110" s="89"/>
      <c r="D110" s="15"/>
    </row>
    <row r="111" spans="3:4" x14ac:dyDescent="0.2">
      <c r="C111" s="89"/>
      <c r="D111" s="15"/>
    </row>
    <row r="112" spans="3:4" x14ac:dyDescent="0.2">
      <c r="C112" s="89"/>
      <c r="D112" s="15"/>
    </row>
    <row r="113" spans="3:4" x14ac:dyDescent="0.2">
      <c r="C113" s="89"/>
      <c r="D113" s="15"/>
    </row>
    <row r="114" spans="3:4" x14ac:dyDescent="0.2">
      <c r="C114" s="89"/>
      <c r="D114" s="15"/>
    </row>
    <row r="115" spans="3:4" x14ac:dyDescent="0.2">
      <c r="C115" s="89"/>
      <c r="D115" s="15"/>
    </row>
    <row r="116" spans="3:4" x14ac:dyDescent="0.2">
      <c r="C116" s="89"/>
      <c r="D116" s="15"/>
    </row>
    <row r="117" spans="3:4" x14ac:dyDescent="0.2">
      <c r="C117" s="89"/>
      <c r="D117" s="15"/>
    </row>
    <row r="118" spans="3:4" x14ac:dyDescent="0.2">
      <c r="C118" s="89"/>
      <c r="D118" s="15"/>
    </row>
    <row r="119" spans="3:4" x14ac:dyDescent="0.2">
      <c r="C119" s="89"/>
      <c r="D119" s="15"/>
    </row>
    <row r="120" spans="3:4" x14ac:dyDescent="0.2">
      <c r="C120" s="89"/>
      <c r="D120" s="15"/>
    </row>
    <row r="121" spans="3:4" x14ac:dyDescent="0.2">
      <c r="C121" s="89"/>
      <c r="D121" s="15"/>
    </row>
    <row r="122" spans="3:4" x14ac:dyDescent="0.2">
      <c r="C122" s="89"/>
      <c r="D122" s="15"/>
    </row>
    <row r="123" spans="3:4" x14ac:dyDescent="0.2">
      <c r="C123" s="89"/>
      <c r="D123" s="15"/>
    </row>
    <row r="124" spans="3:4" x14ac:dyDescent="0.2">
      <c r="C124" s="89"/>
      <c r="D124" s="15"/>
    </row>
    <row r="125" spans="3:4" x14ac:dyDescent="0.2">
      <c r="C125" s="89"/>
      <c r="D125" s="15"/>
    </row>
    <row r="126" spans="3:4" x14ac:dyDescent="0.2">
      <c r="C126" s="89"/>
      <c r="D126" s="15"/>
    </row>
    <row r="127" spans="3:4" x14ac:dyDescent="0.2">
      <c r="C127" s="89"/>
      <c r="D127" s="15"/>
    </row>
    <row r="128" spans="3:4" x14ac:dyDescent="0.2">
      <c r="C128" s="89"/>
      <c r="D128" s="15"/>
    </row>
    <row r="129" spans="3:4" x14ac:dyDescent="0.2">
      <c r="C129" s="89"/>
      <c r="D129" s="15"/>
    </row>
    <row r="130" spans="3:4" x14ac:dyDescent="0.2">
      <c r="C130" s="89"/>
      <c r="D130" s="15"/>
    </row>
    <row r="131" spans="3:4" x14ac:dyDescent="0.2">
      <c r="C131" s="89"/>
      <c r="D131" s="15"/>
    </row>
    <row r="132" spans="3:4" x14ac:dyDescent="0.2">
      <c r="C132" s="89"/>
      <c r="D132" s="15"/>
    </row>
    <row r="133" spans="3:4" x14ac:dyDescent="0.2">
      <c r="C133" s="89"/>
      <c r="D133" s="15"/>
    </row>
    <row r="134" spans="3:4" x14ac:dyDescent="0.2">
      <c r="C134" s="89"/>
      <c r="D134" s="15"/>
    </row>
    <row r="135" spans="3:4" x14ac:dyDescent="0.2">
      <c r="C135" s="89"/>
      <c r="D135" s="15"/>
    </row>
    <row r="136" spans="3:4" x14ac:dyDescent="0.2">
      <c r="C136" s="89"/>
      <c r="D136" s="15"/>
    </row>
    <row r="137" spans="3:4" x14ac:dyDescent="0.2">
      <c r="C137" s="89"/>
      <c r="D137" s="15"/>
    </row>
    <row r="138" spans="3:4" x14ac:dyDescent="0.2">
      <c r="C138" s="89"/>
      <c r="D138" s="15"/>
    </row>
    <row r="139" spans="3:4" x14ac:dyDescent="0.2">
      <c r="C139" s="89"/>
      <c r="D139" s="15"/>
    </row>
    <row r="140" spans="3:4" x14ac:dyDescent="0.2">
      <c r="C140" s="89"/>
      <c r="D140" s="15"/>
    </row>
    <row r="141" spans="3:4" x14ac:dyDescent="0.2">
      <c r="C141" s="89"/>
      <c r="D141" s="15"/>
    </row>
    <row r="142" spans="3:4" x14ac:dyDescent="0.2">
      <c r="C142" s="89"/>
      <c r="D142" s="15"/>
    </row>
    <row r="143" spans="3:4" x14ac:dyDescent="0.2">
      <c r="C143" s="89"/>
      <c r="D143" s="15"/>
    </row>
    <row r="144" spans="3:4" x14ac:dyDescent="0.2">
      <c r="C144" s="89"/>
      <c r="D144" s="15"/>
    </row>
    <row r="145" spans="3:4" x14ac:dyDescent="0.2">
      <c r="C145" s="89"/>
      <c r="D145" s="15"/>
    </row>
    <row r="146" spans="3:4" x14ac:dyDescent="0.2">
      <c r="C146" s="89"/>
      <c r="D146" s="15"/>
    </row>
    <row r="147" spans="3:4" x14ac:dyDescent="0.2">
      <c r="C147" s="89"/>
      <c r="D147" s="15"/>
    </row>
    <row r="148" spans="3:4" x14ac:dyDescent="0.2">
      <c r="C148" s="89"/>
      <c r="D148" s="15"/>
    </row>
    <row r="149" spans="3:4" x14ac:dyDescent="0.2">
      <c r="C149" s="89"/>
      <c r="D149" s="15"/>
    </row>
    <row r="150" spans="3:4" x14ac:dyDescent="0.2">
      <c r="C150" s="89"/>
      <c r="D150" s="15"/>
    </row>
    <row r="151" spans="3:4" x14ac:dyDescent="0.2">
      <c r="C151" s="89"/>
      <c r="D151" s="15"/>
    </row>
    <row r="152" spans="3:4" x14ac:dyDescent="0.2">
      <c r="C152" s="89"/>
      <c r="D152" s="15"/>
    </row>
    <row r="153" spans="3:4" x14ac:dyDescent="0.2">
      <c r="C153" s="89"/>
      <c r="D153" s="15"/>
    </row>
    <row r="154" spans="3:4" x14ac:dyDescent="0.2">
      <c r="C154" s="89"/>
      <c r="D154" s="15"/>
    </row>
    <row r="155" spans="3:4" x14ac:dyDescent="0.2">
      <c r="C155" s="89"/>
      <c r="D155" s="15"/>
    </row>
    <row r="156" spans="3:4" x14ac:dyDescent="0.2">
      <c r="C156" s="89"/>
      <c r="D156" s="15"/>
    </row>
    <row r="157" spans="3:4" x14ac:dyDescent="0.2">
      <c r="C157" s="89"/>
      <c r="D157" s="15"/>
    </row>
    <row r="158" spans="3:4" x14ac:dyDescent="0.2">
      <c r="C158" s="89"/>
      <c r="D158" s="15"/>
    </row>
    <row r="159" spans="3:4" x14ac:dyDescent="0.2">
      <c r="C159" s="89"/>
      <c r="D159" s="15"/>
    </row>
    <row r="160" spans="3:4" x14ac:dyDescent="0.2">
      <c r="C160" s="89"/>
      <c r="D160" s="15"/>
    </row>
    <row r="161" spans="3:4" x14ac:dyDescent="0.2">
      <c r="C161" s="89"/>
      <c r="D161" s="15"/>
    </row>
    <row r="162" spans="3:4" x14ac:dyDescent="0.2">
      <c r="C162" s="89"/>
      <c r="D162" s="15"/>
    </row>
    <row r="163" spans="3:4" x14ac:dyDescent="0.2">
      <c r="C163" s="89"/>
      <c r="D163" s="15"/>
    </row>
    <row r="164" spans="3:4" x14ac:dyDescent="0.2">
      <c r="C164" s="89"/>
      <c r="D164" s="15"/>
    </row>
    <row r="165" spans="3:4" x14ac:dyDescent="0.2">
      <c r="C165" s="89"/>
      <c r="D165" s="15"/>
    </row>
    <row r="166" spans="3:4" x14ac:dyDescent="0.2">
      <c r="C166" s="89"/>
      <c r="D166" s="15"/>
    </row>
    <row r="167" spans="3:4" x14ac:dyDescent="0.2">
      <c r="C167" s="89"/>
      <c r="D167" s="15"/>
    </row>
    <row r="168" spans="3:4" x14ac:dyDescent="0.2">
      <c r="C168" s="89"/>
      <c r="D168" s="15"/>
    </row>
    <row r="169" spans="3:4" x14ac:dyDescent="0.2">
      <c r="C169" s="89"/>
      <c r="D169" s="15"/>
    </row>
    <row r="170" spans="3:4" x14ac:dyDescent="0.2">
      <c r="C170" s="89"/>
      <c r="D170" s="15"/>
    </row>
    <row r="171" spans="3:4" x14ac:dyDescent="0.2">
      <c r="C171" s="89"/>
      <c r="D171" s="15"/>
    </row>
    <row r="172" spans="3:4" x14ac:dyDescent="0.2">
      <c r="C172" s="89"/>
      <c r="D172" s="15"/>
    </row>
    <row r="173" spans="3:4" x14ac:dyDescent="0.2">
      <c r="C173" s="89"/>
      <c r="D173" s="15"/>
    </row>
    <row r="174" spans="3:4" x14ac:dyDescent="0.2">
      <c r="C174" s="89"/>
      <c r="D174" s="15"/>
    </row>
    <row r="175" spans="3:4" x14ac:dyDescent="0.2">
      <c r="C175" s="89"/>
      <c r="D175" s="15"/>
    </row>
    <row r="176" spans="3:4" x14ac:dyDescent="0.2">
      <c r="C176" s="89"/>
      <c r="D176" s="15"/>
    </row>
    <row r="177" spans="3:4" x14ac:dyDescent="0.2">
      <c r="C177" s="89"/>
      <c r="D177" s="15"/>
    </row>
    <row r="178" spans="3:4" x14ac:dyDescent="0.2">
      <c r="C178" s="89"/>
      <c r="D178" s="15"/>
    </row>
    <row r="179" spans="3:4" x14ac:dyDescent="0.2">
      <c r="C179" s="89"/>
      <c r="D179" s="15"/>
    </row>
    <row r="180" spans="3:4" x14ac:dyDescent="0.2">
      <c r="C180" s="89"/>
      <c r="D180" s="15"/>
    </row>
    <row r="181" spans="3:4" x14ac:dyDescent="0.2">
      <c r="C181" s="89"/>
      <c r="D181" s="15"/>
    </row>
    <row r="182" spans="3:4" x14ac:dyDescent="0.2">
      <c r="C182" s="89"/>
      <c r="D182" s="15"/>
    </row>
    <row r="183" spans="3:4" x14ac:dyDescent="0.2">
      <c r="C183" s="89"/>
      <c r="D183" s="15"/>
    </row>
    <row r="184" spans="3:4" x14ac:dyDescent="0.2">
      <c r="C184" s="89"/>
      <c r="D184" s="15"/>
    </row>
    <row r="185" spans="3:4" x14ac:dyDescent="0.2">
      <c r="C185" s="89"/>
      <c r="D185" s="15"/>
    </row>
    <row r="186" spans="3:4" x14ac:dyDescent="0.2">
      <c r="C186" s="89"/>
      <c r="D186" s="15"/>
    </row>
    <row r="187" spans="3:4" x14ac:dyDescent="0.2">
      <c r="C187" s="89"/>
      <c r="D187" s="15"/>
    </row>
    <row r="188" spans="3:4" x14ac:dyDescent="0.2">
      <c r="C188" s="89"/>
      <c r="D188" s="15"/>
    </row>
    <row r="189" spans="3:4" x14ac:dyDescent="0.2">
      <c r="C189" s="89"/>
      <c r="D189" s="15"/>
    </row>
    <row r="190" spans="3:4" x14ac:dyDescent="0.2">
      <c r="C190" s="89"/>
      <c r="D190" s="15"/>
    </row>
    <row r="191" spans="3:4" x14ac:dyDescent="0.2">
      <c r="C191" s="89"/>
      <c r="D191" s="15"/>
    </row>
    <row r="192" spans="3:4" x14ac:dyDescent="0.2">
      <c r="C192" s="89"/>
      <c r="D192" s="15"/>
    </row>
    <row r="193" spans="3:4" x14ac:dyDescent="0.2">
      <c r="C193" s="89"/>
      <c r="D193" s="15"/>
    </row>
    <row r="194" spans="3:4" x14ac:dyDescent="0.2">
      <c r="C194" s="89"/>
      <c r="D194" s="15"/>
    </row>
    <row r="195" spans="3:4" x14ac:dyDescent="0.2">
      <c r="C195" s="89"/>
      <c r="D195" s="15"/>
    </row>
    <row r="196" spans="3:4" x14ac:dyDescent="0.2">
      <c r="C196" s="89"/>
      <c r="D196" s="15"/>
    </row>
    <row r="197" spans="3:4" x14ac:dyDescent="0.2">
      <c r="C197" s="89"/>
      <c r="D197" s="15"/>
    </row>
    <row r="198" spans="3:4" x14ac:dyDescent="0.2">
      <c r="C198" s="89"/>
      <c r="D198" s="15"/>
    </row>
    <row r="199" spans="3:4" x14ac:dyDescent="0.2">
      <c r="C199" s="89"/>
      <c r="D199" s="15"/>
    </row>
    <row r="200" spans="3:4" x14ac:dyDescent="0.2">
      <c r="C200" s="89"/>
      <c r="D200" s="15"/>
    </row>
    <row r="201" spans="3:4" x14ac:dyDescent="0.2">
      <c r="C201" s="89"/>
      <c r="D201" s="15"/>
    </row>
    <row r="202" spans="3:4" x14ac:dyDescent="0.2">
      <c r="C202" s="89"/>
      <c r="D202" s="15"/>
    </row>
    <row r="203" spans="3:4" x14ac:dyDescent="0.2">
      <c r="C203" s="89"/>
      <c r="D203" s="15"/>
    </row>
    <row r="204" spans="3:4" x14ac:dyDescent="0.2">
      <c r="C204" s="89"/>
      <c r="D204" s="1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8"/>
  <sheetViews>
    <sheetView topLeftCell="A4" workbookViewId="0">
      <selection activeCell="A31" sqref="A31:D47"/>
    </sheetView>
  </sheetViews>
  <sheetFormatPr defaultRowHeight="12.75" x14ac:dyDescent="0.2"/>
  <cols>
    <col min="1" max="1" width="19.7109375" style="15" customWidth="1"/>
    <col min="2" max="2" width="4.42578125" style="11" customWidth="1"/>
    <col min="3" max="3" width="12.7109375" style="15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15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36" t="s">
        <v>55</v>
      </c>
      <c r="I1" s="37" t="s">
        <v>56</v>
      </c>
      <c r="J1" s="38" t="s">
        <v>57</v>
      </c>
    </row>
    <row r="2" spans="1:16" x14ac:dyDescent="0.2">
      <c r="I2" s="39" t="s">
        <v>58</v>
      </c>
      <c r="J2" s="40" t="s">
        <v>59</v>
      </c>
    </row>
    <row r="3" spans="1:16" x14ac:dyDescent="0.2">
      <c r="A3" s="41" t="s">
        <v>60</v>
      </c>
      <c r="I3" s="39" t="s">
        <v>61</v>
      </c>
      <c r="J3" s="40" t="s">
        <v>62</v>
      </c>
    </row>
    <row r="4" spans="1:16" x14ac:dyDescent="0.2">
      <c r="I4" s="39" t="s">
        <v>63</v>
      </c>
      <c r="J4" s="40" t="s">
        <v>62</v>
      </c>
    </row>
    <row r="5" spans="1:16" ht="13.5" thickBot="1" x14ac:dyDescent="0.25">
      <c r="I5" s="42" t="s">
        <v>64</v>
      </c>
      <c r="J5" s="43" t="s">
        <v>65</v>
      </c>
    </row>
    <row r="10" spans="1:16" ht="13.5" thickBot="1" x14ac:dyDescent="0.25"/>
    <row r="11" spans="1:16" ht="12.75" customHeight="1" thickBot="1" x14ac:dyDescent="0.25">
      <c r="A11" s="15" t="str">
        <f t="shared" ref="A11:A47" si="0">P11</f>
        <v> PZP 3.643 </v>
      </c>
      <c r="B11" s="7" t="str">
        <f t="shared" ref="B11:B47" si="1">IF(H11=INT(H11),"I","II")</f>
        <v>I</v>
      </c>
      <c r="C11" s="15">
        <f t="shared" ref="C11:C47" si="2">1*G11</f>
        <v>43042.374000000003</v>
      </c>
      <c r="D11" s="11" t="str">
        <f t="shared" ref="D11:D47" si="3">VLOOKUP(F11,I$1:J$5,2,FALSE)</f>
        <v>vis</v>
      </c>
      <c r="E11" s="44">
        <f>VLOOKUP(C11,A!C$21:E$971,3,FALSE)</f>
        <v>-12732.052549366579</v>
      </c>
      <c r="F11" s="7" t="s">
        <v>64</v>
      </c>
      <c r="G11" s="11" t="str">
        <f t="shared" ref="G11:G47" si="4">MID(I11,3,LEN(I11)-3)</f>
        <v>43042.374</v>
      </c>
      <c r="H11" s="15">
        <f t="shared" ref="H11:H47" si="5">1*K11</f>
        <v>0</v>
      </c>
      <c r="I11" s="45" t="s">
        <v>109</v>
      </c>
      <c r="J11" s="46" t="s">
        <v>110</v>
      </c>
      <c r="K11" s="45">
        <v>0</v>
      </c>
      <c r="L11" s="45" t="s">
        <v>111</v>
      </c>
      <c r="M11" s="46" t="s">
        <v>69</v>
      </c>
      <c r="N11" s="46"/>
      <c r="O11" s="47" t="s">
        <v>75</v>
      </c>
      <c r="P11" s="47" t="s">
        <v>76</v>
      </c>
    </row>
    <row r="12" spans="1:16" ht="12.75" customHeight="1" thickBot="1" x14ac:dyDescent="0.25">
      <c r="A12" s="15" t="str">
        <f t="shared" si="0"/>
        <v>BAVM 68 </v>
      </c>
      <c r="B12" s="7" t="str">
        <f t="shared" si="1"/>
        <v>I</v>
      </c>
      <c r="C12" s="15">
        <f t="shared" si="2"/>
        <v>49169.435400000002</v>
      </c>
      <c r="D12" s="11" t="str">
        <f t="shared" si="3"/>
        <v>vis</v>
      </c>
      <c r="E12" s="44">
        <f>VLOOKUP(C12,A!C$21:E$971,3,FALSE)</f>
        <v>-1.6624022467828161E-3</v>
      </c>
      <c r="F12" s="7" t="s">
        <v>64</v>
      </c>
      <c r="G12" s="11" t="str">
        <f t="shared" si="4"/>
        <v>49169.4354</v>
      </c>
      <c r="H12" s="15">
        <f t="shared" si="5"/>
        <v>6356</v>
      </c>
      <c r="I12" s="45" t="s">
        <v>115</v>
      </c>
      <c r="J12" s="46" t="s">
        <v>116</v>
      </c>
      <c r="K12" s="45">
        <v>6356</v>
      </c>
      <c r="L12" s="45" t="s">
        <v>117</v>
      </c>
      <c r="M12" s="46" t="s">
        <v>118</v>
      </c>
      <c r="N12" s="46" t="s">
        <v>119</v>
      </c>
      <c r="O12" s="47" t="s">
        <v>120</v>
      </c>
      <c r="P12" s="48" t="s">
        <v>121</v>
      </c>
    </row>
    <row r="13" spans="1:16" ht="12.75" customHeight="1" thickBot="1" x14ac:dyDescent="0.25">
      <c r="A13" s="15" t="str">
        <f t="shared" si="0"/>
        <v>BAVM 80 </v>
      </c>
      <c r="B13" s="7" t="str">
        <f t="shared" si="1"/>
        <v>II</v>
      </c>
      <c r="C13" s="15">
        <f t="shared" si="2"/>
        <v>49641.525399999999</v>
      </c>
      <c r="D13" s="11" t="str">
        <f t="shared" si="3"/>
        <v>vis</v>
      </c>
      <c r="E13" s="44">
        <f>VLOOKUP(C13,A!C$21:E$971,3,FALSE)</f>
        <v>981.00269039025977</v>
      </c>
      <c r="F13" s="7" t="s">
        <v>64</v>
      </c>
      <c r="G13" s="11" t="str">
        <f t="shared" si="4"/>
        <v>49641.5254</v>
      </c>
      <c r="H13" s="15">
        <f t="shared" si="5"/>
        <v>6846.5</v>
      </c>
      <c r="I13" s="45" t="s">
        <v>122</v>
      </c>
      <c r="J13" s="46" t="s">
        <v>123</v>
      </c>
      <c r="K13" s="45">
        <v>6846.5</v>
      </c>
      <c r="L13" s="45" t="s">
        <v>124</v>
      </c>
      <c r="M13" s="46" t="s">
        <v>118</v>
      </c>
      <c r="N13" s="46" t="s">
        <v>119</v>
      </c>
      <c r="O13" s="47" t="s">
        <v>120</v>
      </c>
      <c r="P13" s="48" t="s">
        <v>125</v>
      </c>
    </row>
    <row r="14" spans="1:16" ht="12.75" customHeight="1" thickBot="1" x14ac:dyDescent="0.25">
      <c r="A14" s="15" t="str">
        <f t="shared" si="0"/>
        <v>BAVM 117 </v>
      </c>
      <c r="B14" s="7" t="str">
        <f t="shared" si="1"/>
        <v>II</v>
      </c>
      <c r="C14" s="15">
        <f t="shared" si="2"/>
        <v>50850.376199999999</v>
      </c>
      <c r="D14" s="11" t="str">
        <f t="shared" si="3"/>
        <v>vis</v>
      </c>
      <c r="E14" s="44">
        <f>VLOOKUP(C14,A!C$21:E$971,3,FALSE)</f>
        <v>3492.9980655871768</v>
      </c>
      <c r="F14" s="7" t="s">
        <v>64</v>
      </c>
      <c r="G14" s="11" t="str">
        <f t="shared" si="4"/>
        <v>50850.3762</v>
      </c>
      <c r="H14" s="15">
        <f t="shared" si="5"/>
        <v>8102.5</v>
      </c>
      <c r="I14" s="45" t="s">
        <v>126</v>
      </c>
      <c r="J14" s="46" t="s">
        <v>127</v>
      </c>
      <c r="K14" s="45">
        <v>8102.5</v>
      </c>
      <c r="L14" s="45" t="s">
        <v>128</v>
      </c>
      <c r="M14" s="46" t="s">
        <v>118</v>
      </c>
      <c r="N14" s="46" t="s">
        <v>119</v>
      </c>
      <c r="O14" s="47" t="s">
        <v>120</v>
      </c>
      <c r="P14" s="48" t="s">
        <v>129</v>
      </c>
    </row>
    <row r="15" spans="1:16" ht="12.75" customHeight="1" thickBot="1" x14ac:dyDescent="0.25">
      <c r="A15" s="15" t="str">
        <f t="shared" si="0"/>
        <v> BBS 120 </v>
      </c>
      <c r="B15" s="7" t="str">
        <f t="shared" si="1"/>
        <v>II</v>
      </c>
      <c r="C15" s="15">
        <f t="shared" si="2"/>
        <v>51363.3704</v>
      </c>
      <c r="D15" s="11" t="str">
        <f t="shared" si="3"/>
        <v>vis</v>
      </c>
      <c r="E15" s="44">
        <f>VLOOKUP(C15,A!C$21:E$971,3,FALSE)</f>
        <v>4559.0014614593929</v>
      </c>
      <c r="F15" s="7" t="s">
        <v>64</v>
      </c>
      <c r="G15" s="11" t="str">
        <f t="shared" si="4"/>
        <v>51363.3704</v>
      </c>
      <c r="H15" s="15">
        <f t="shared" si="5"/>
        <v>8635.5</v>
      </c>
      <c r="I15" s="45" t="s">
        <v>130</v>
      </c>
      <c r="J15" s="46" t="s">
        <v>131</v>
      </c>
      <c r="K15" s="45">
        <v>8635.5</v>
      </c>
      <c r="L15" s="45" t="s">
        <v>132</v>
      </c>
      <c r="M15" s="46" t="s">
        <v>118</v>
      </c>
      <c r="N15" s="46" t="s">
        <v>133</v>
      </c>
      <c r="O15" s="47" t="s">
        <v>134</v>
      </c>
      <c r="P15" s="47" t="s">
        <v>135</v>
      </c>
    </row>
    <row r="16" spans="1:16" ht="12.75" customHeight="1" thickBot="1" x14ac:dyDescent="0.25">
      <c r="A16" s="15" t="str">
        <f t="shared" si="0"/>
        <v>BAVM 142 </v>
      </c>
      <c r="B16" s="7" t="str">
        <f t="shared" si="1"/>
        <v>I</v>
      </c>
      <c r="C16" s="15">
        <f t="shared" si="2"/>
        <v>51913.415999999997</v>
      </c>
      <c r="D16" s="11" t="str">
        <f t="shared" si="3"/>
        <v>vis</v>
      </c>
      <c r="E16" s="44">
        <f>VLOOKUP(C16,A!C$21:E$971,3,FALSE)</f>
        <v>5701.9977711341744</v>
      </c>
      <c r="F16" s="7" t="s">
        <v>64</v>
      </c>
      <c r="G16" s="11" t="str">
        <f t="shared" si="4"/>
        <v>51913.4160</v>
      </c>
      <c r="H16" s="15">
        <f t="shared" si="5"/>
        <v>9207</v>
      </c>
      <c r="I16" s="45" t="s">
        <v>141</v>
      </c>
      <c r="J16" s="46" t="s">
        <v>142</v>
      </c>
      <c r="K16" s="45">
        <v>9207</v>
      </c>
      <c r="L16" s="45" t="s">
        <v>143</v>
      </c>
      <c r="M16" s="46" t="s">
        <v>118</v>
      </c>
      <c r="N16" s="46" t="s">
        <v>119</v>
      </c>
      <c r="O16" s="47" t="s">
        <v>120</v>
      </c>
      <c r="P16" s="48" t="s">
        <v>144</v>
      </c>
    </row>
    <row r="17" spans="1:16" ht="12.75" customHeight="1" thickBot="1" x14ac:dyDescent="0.25">
      <c r="A17" s="15" t="str">
        <f t="shared" si="0"/>
        <v>BAVM 142 </v>
      </c>
      <c r="B17" s="7" t="str">
        <f t="shared" si="1"/>
        <v>I</v>
      </c>
      <c r="C17" s="15">
        <f t="shared" si="2"/>
        <v>51913.659599999999</v>
      </c>
      <c r="D17" s="11" t="str">
        <f t="shared" si="3"/>
        <v>vis</v>
      </c>
      <c r="E17" s="44">
        <f>VLOOKUP(C17,A!C$21:E$971,3,FALSE)</f>
        <v>5702.5039726219029</v>
      </c>
      <c r="F17" s="7" t="s">
        <v>64</v>
      </c>
      <c r="G17" s="11" t="str">
        <f t="shared" si="4"/>
        <v>51913.6596</v>
      </c>
      <c r="H17" s="15">
        <f t="shared" si="5"/>
        <v>9207</v>
      </c>
      <c r="I17" s="45" t="s">
        <v>145</v>
      </c>
      <c r="J17" s="46" t="s">
        <v>146</v>
      </c>
      <c r="K17" s="45">
        <v>9207</v>
      </c>
      <c r="L17" s="45" t="s">
        <v>147</v>
      </c>
      <c r="M17" s="46" t="s">
        <v>118</v>
      </c>
      <c r="N17" s="46" t="s">
        <v>119</v>
      </c>
      <c r="O17" s="47" t="s">
        <v>120</v>
      </c>
      <c r="P17" s="48" t="s">
        <v>144</v>
      </c>
    </row>
    <row r="18" spans="1:16" ht="12.75" customHeight="1" thickBot="1" x14ac:dyDescent="0.25">
      <c r="A18" s="15" t="str">
        <f t="shared" si="0"/>
        <v>BAVM 142 </v>
      </c>
      <c r="B18" s="7" t="str">
        <f t="shared" si="1"/>
        <v>I</v>
      </c>
      <c r="C18" s="15">
        <f t="shared" si="2"/>
        <v>51922.319900000002</v>
      </c>
      <c r="D18" s="11" t="str">
        <f t="shared" si="3"/>
        <v>vis</v>
      </c>
      <c r="E18" s="44">
        <f>VLOOKUP(C18,A!C$21:E$971,3,FALSE)</f>
        <v>5720.5001004714486</v>
      </c>
      <c r="F18" s="7" t="s">
        <v>64</v>
      </c>
      <c r="G18" s="11" t="str">
        <f t="shared" si="4"/>
        <v>51922.3199</v>
      </c>
      <c r="H18" s="15">
        <f t="shared" si="5"/>
        <v>9216</v>
      </c>
      <c r="I18" s="45" t="s">
        <v>148</v>
      </c>
      <c r="J18" s="46" t="s">
        <v>149</v>
      </c>
      <c r="K18" s="45">
        <v>9216</v>
      </c>
      <c r="L18" s="45" t="s">
        <v>150</v>
      </c>
      <c r="M18" s="46" t="s">
        <v>118</v>
      </c>
      <c r="N18" s="46" t="s">
        <v>119</v>
      </c>
      <c r="O18" s="47" t="s">
        <v>120</v>
      </c>
      <c r="P18" s="48" t="s">
        <v>144</v>
      </c>
    </row>
    <row r="19" spans="1:16" ht="12.75" customHeight="1" thickBot="1" x14ac:dyDescent="0.25">
      <c r="A19" s="15" t="str">
        <f t="shared" si="0"/>
        <v>BAVM 142 </v>
      </c>
      <c r="B19" s="7" t="str">
        <f t="shared" si="1"/>
        <v>II</v>
      </c>
      <c r="C19" s="15">
        <f t="shared" si="2"/>
        <v>51922.558599999997</v>
      </c>
      <c r="D19" s="11" t="str">
        <f t="shared" si="3"/>
        <v>vis</v>
      </c>
      <c r="E19" s="44">
        <f>VLOOKUP(C19,A!C$21:E$971,3,FALSE)</f>
        <v>5720.9961197453295</v>
      </c>
      <c r="F19" s="7" t="s">
        <v>64</v>
      </c>
      <c r="G19" s="11" t="str">
        <f t="shared" si="4"/>
        <v>51922.5586</v>
      </c>
      <c r="H19" s="15">
        <f t="shared" si="5"/>
        <v>9216.5</v>
      </c>
      <c r="I19" s="45" t="s">
        <v>151</v>
      </c>
      <c r="J19" s="46" t="s">
        <v>152</v>
      </c>
      <c r="K19" s="45">
        <v>9216.5</v>
      </c>
      <c r="L19" s="45" t="s">
        <v>153</v>
      </c>
      <c r="M19" s="46" t="s">
        <v>118</v>
      </c>
      <c r="N19" s="46" t="s">
        <v>119</v>
      </c>
      <c r="O19" s="47" t="s">
        <v>120</v>
      </c>
      <c r="P19" s="48" t="s">
        <v>144</v>
      </c>
    </row>
    <row r="20" spans="1:16" ht="12.75" customHeight="1" thickBot="1" x14ac:dyDescent="0.25">
      <c r="A20" s="15" t="str">
        <f t="shared" si="0"/>
        <v>BAVM 142 </v>
      </c>
      <c r="B20" s="7" t="str">
        <f t="shared" si="1"/>
        <v>I</v>
      </c>
      <c r="C20" s="15">
        <f t="shared" si="2"/>
        <v>51955.525699999998</v>
      </c>
      <c r="D20" s="11" t="str">
        <f t="shared" si="3"/>
        <v>vis</v>
      </c>
      <c r="E20" s="44">
        <f>VLOOKUP(C20,A!C$21:E$971,3,FALSE)</f>
        <v>5789.5018466172132</v>
      </c>
      <c r="F20" s="7" t="s">
        <v>64</v>
      </c>
      <c r="G20" s="11" t="str">
        <f t="shared" si="4"/>
        <v>51955.5257</v>
      </c>
      <c r="H20" s="15">
        <f t="shared" si="5"/>
        <v>9251</v>
      </c>
      <c r="I20" s="45" t="s">
        <v>154</v>
      </c>
      <c r="J20" s="46" t="s">
        <v>155</v>
      </c>
      <c r="K20" s="45">
        <v>9251</v>
      </c>
      <c r="L20" s="45" t="s">
        <v>156</v>
      </c>
      <c r="M20" s="46" t="s">
        <v>118</v>
      </c>
      <c r="N20" s="46" t="s">
        <v>119</v>
      </c>
      <c r="O20" s="47" t="s">
        <v>120</v>
      </c>
      <c r="P20" s="48" t="s">
        <v>144</v>
      </c>
    </row>
    <row r="21" spans="1:16" ht="12.75" customHeight="1" thickBot="1" x14ac:dyDescent="0.25">
      <c r="A21" s="15" t="str">
        <f t="shared" si="0"/>
        <v>BAVM 152 </v>
      </c>
      <c r="B21" s="7" t="str">
        <f t="shared" si="1"/>
        <v>I</v>
      </c>
      <c r="C21" s="15">
        <f t="shared" si="2"/>
        <v>52252.446900000003</v>
      </c>
      <c r="D21" s="11" t="str">
        <f t="shared" si="3"/>
        <v>vis</v>
      </c>
      <c r="E21" s="44">
        <f>VLOOKUP(C21,A!C$21:E$971,3,FALSE)</f>
        <v>6406.504938477623</v>
      </c>
      <c r="F21" s="7" t="s">
        <v>64</v>
      </c>
      <c r="G21" s="11" t="str">
        <f t="shared" si="4"/>
        <v>52252.4469</v>
      </c>
      <c r="H21" s="15">
        <f t="shared" si="5"/>
        <v>9559</v>
      </c>
      <c r="I21" s="45" t="s">
        <v>157</v>
      </c>
      <c r="J21" s="46" t="s">
        <v>158</v>
      </c>
      <c r="K21" s="45">
        <v>9559</v>
      </c>
      <c r="L21" s="45" t="s">
        <v>159</v>
      </c>
      <c r="M21" s="46" t="s">
        <v>118</v>
      </c>
      <c r="N21" s="46" t="s">
        <v>119</v>
      </c>
      <c r="O21" s="47" t="s">
        <v>120</v>
      </c>
      <c r="P21" s="48" t="s">
        <v>160</v>
      </c>
    </row>
    <row r="22" spans="1:16" ht="12.75" customHeight="1" thickBot="1" x14ac:dyDescent="0.25">
      <c r="A22" s="15" t="str">
        <f t="shared" si="0"/>
        <v>BAVM 152 </v>
      </c>
      <c r="B22" s="7" t="str">
        <f t="shared" si="1"/>
        <v>II</v>
      </c>
      <c r="C22" s="15">
        <f t="shared" si="2"/>
        <v>52310.4303</v>
      </c>
      <c r="D22" s="11" t="str">
        <f t="shared" si="3"/>
        <v>vis</v>
      </c>
      <c r="E22" s="44">
        <f>VLOOKUP(C22,A!C$21:E$971,3,FALSE)</f>
        <v>6526.9946073748815</v>
      </c>
      <c r="F22" s="7" t="s">
        <v>64</v>
      </c>
      <c r="G22" s="11" t="str">
        <f t="shared" si="4"/>
        <v>52310.4303</v>
      </c>
      <c r="H22" s="15">
        <f t="shared" si="5"/>
        <v>9619.5</v>
      </c>
      <c r="I22" s="45" t="s">
        <v>161</v>
      </c>
      <c r="J22" s="46" t="s">
        <v>162</v>
      </c>
      <c r="K22" s="45">
        <v>9619.5</v>
      </c>
      <c r="L22" s="45" t="s">
        <v>163</v>
      </c>
      <c r="M22" s="46" t="s">
        <v>118</v>
      </c>
      <c r="N22" s="46" t="s">
        <v>164</v>
      </c>
      <c r="O22" s="47" t="s">
        <v>120</v>
      </c>
      <c r="P22" s="48" t="s">
        <v>160</v>
      </c>
    </row>
    <row r="23" spans="1:16" ht="12.75" customHeight="1" thickBot="1" x14ac:dyDescent="0.25">
      <c r="A23" s="15" t="str">
        <f t="shared" si="0"/>
        <v>BAVM 152 </v>
      </c>
      <c r="B23" s="7" t="str">
        <f t="shared" si="1"/>
        <v>I</v>
      </c>
      <c r="C23" s="15">
        <f t="shared" si="2"/>
        <v>52347.484799999998</v>
      </c>
      <c r="D23" s="11" t="str">
        <f t="shared" si="3"/>
        <v>vis</v>
      </c>
      <c r="E23" s="44">
        <f>VLOOKUP(C23,A!C$21:E$971,3,FALSE)</f>
        <v>6603.9939629862029</v>
      </c>
      <c r="F23" s="7" t="s">
        <v>64</v>
      </c>
      <c r="G23" s="11" t="str">
        <f t="shared" si="4"/>
        <v>52347.4848</v>
      </c>
      <c r="H23" s="15">
        <f t="shared" si="5"/>
        <v>9658</v>
      </c>
      <c r="I23" s="45" t="s">
        <v>165</v>
      </c>
      <c r="J23" s="46" t="s">
        <v>166</v>
      </c>
      <c r="K23" s="45" t="s">
        <v>167</v>
      </c>
      <c r="L23" s="45" t="s">
        <v>168</v>
      </c>
      <c r="M23" s="46" t="s">
        <v>118</v>
      </c>
      <c r="N23" s="46" t="s">
        <v>164</v>
      </c>
      <c r="O23" s="47" t="s">
        <v>120</v>
      </c>
      <c r="P23" s="48" t="s">
        <v>160</v>
      </c>
    </row>
    <row r="24" spans="1:16" ht="12.75" customHeight="1" thickBot="1" x14ac:dyDescent="0.25">
      <c r="A24" s="15" t="str">
        <f t="shared" si="0"/>
        <v>BAVM 158 </v>
      </c>
      <c r="B24" s="7" t="str">
        <f t="shared" si="1"/>
        <v>II</v>
      </c>
      <c r="C24" s="15">
        <f t="shared" si="2"/>
        <v>52718.515599999999</v>
      </c>
      <c r="D24" s="11" t="str">
        <f t="shared" si="3"/>
        <v>vis</v>
      </c>
      <c r="E24" s="44">
        <f>VLOOKUP(C24,A!C$21:E$971,3,FALSE)</f>
        <v>7374.9970128709474</v>
      </c>
      <c r="F24" s="7" t="s">
        <v>64</v>
      </c>
      <c r="G24" s="11" t="str">
        <f t="shared" si="4"/>
        <v>52718.5156</v>
      </c>
      <c r="H24" s="15">
        <f t="shared" si="5"/>
        <v>10043.5</v>
      </c>
      <c r="I24" s="45" t="s">
        <v>175</v>
      </c>
      <c r="J24" s="46" t="s">
        <v>176</v>
      </c>
      <c r="K24" s="45" t="s">
        <v>177</v>
      </c>
      <c r="L24" s="45" t="s">
        <v>178</v>
      </c>
      <c r="M24" s="46" t="s">
        <v>118</v>
      </c>
      <c r="N24" s="46" t="s">
        <v>119</v>
      </c>
      <c r="O24" s="47" t="s">
        <v>120</v>
      </c>
      <c r="P24" s="48" t="s">
        <v>179</v>
      </c>
    </row>
    <row r="25" spans="1:16" ht="12.75" customHeight="1" thickBot="1" x14ac:dyDescent="0.25">
      <c r="A25" s="15" t="str">
        <f t="shared" si="0"/>
        <v>IBVS 5583 </v>
      </c>
      <c r="B25" s="7" t="str">
        <f t="shared" si="1"/>
        <v>I</v>
      </c>
      <c r="C25" s="15">
        <f t="shared" si="2"/>
        <v>52908.601900000001</v>
      </c>
      <c r="D25" s="11" t="str">
        <f t="shared" si="3"/>
        <v>vis</v>
      </c>
      <c r="E25" s="44">
        <f>VLOOKUP(C25,A!C$21:E$971,3,FALSE)</f>
        <v>7769.9968809177735</v>
      </c>
      <c r="F25" s="7" t="s">
        <v>64</v>
      </c>
      <c r="G25" s="11" t="str">
        <f t="shared" si="4"/>
        <v>52908.6019</v>
      </c>
      <c r="H25" s="15">
        <f t="shared" si="5"/>
        <v>10241</v>
      </c>
      <c r="I25" s="45" t="s">
        <v>180</v>
      </c>
      <c r="J25" s="46" t="s">
        <v>181</v>
      </c>
      <c r="K25" s="45" t="s">
        <v>182</v>
      </c>
      <c r="L25" s="45" t="s">
        <v>183</v>
      </c>
      <c r="M25" s="46" t="s">
        <v>118</v>
      </c>
      <c r="N25" s="46" t="s">
        <v>133</v>
      </c>
      <c r="O25" s="47" t="s">
        <v>184</v>
      </c>
      <c r="P25" s="48" t="s">
        <v>185</v>
      </c>
    </row>
    <row r="26" spans="1:16" ht="12.75" customHeight="1" thickBot="1" x14ac:dyDescent="0.25">
      <c r="A26" s="15" t="str">
        <f t="shared" si="0"/>
        <v>IBVS 5653 </v>
      </c>
      <c r="B26" s="7" t="str">
        <f t="shared" si="1"/>
        <v>I</v>
      </c>
      <c r="C26" s="15">
        <f t="shared" si="2"/>
        <v>53324.385999999999</v>
      </c>
      <c r="D26" s="11" t="str">
        <f t="shared" si="3"/>
        <v>vis</v>
      </c>
      <c r="E26" s="44">
        <f>VLOOKUP(C26,A!C$21:E$971,3,FALSE)</f>
        <v>8633.9974145488923</v>
      </c>
      <c r="F26" s="7" t="s">
        <v>64</v>
      </c>
      <c r="G26" s="11" t="str">
        <f t="shared" si="4"/>
        <v>53324.386</v>
      </c>
      <c r="H26" s="15">
        <f t="shared" si="5"/>
        <v>10673</v>
      </c>
      <c r="I26" s="45" t="s">
        <v>186</v>
      </c>
      <c r="J26" s="46" t="s">
        <v>187</v>
      </c>
      <c r="K26" s="45" t="s">
        <v>188</v>
      </c>
      <c r="L26" s="45" t="s">
        <v>189</v>
      </c>
      <c r="M26" s="46" t="s">
        <v>118</v>
      </c>
      <c r="N26" s="46" t="s">
        <v>133</v>
      </c>
      <c r="O26" s="47" t="s">
        <v>190</v>
      </c>
      <c r="P26" s="48" t="s">
        <v>191</v>
      </c>
    </row>
    <row r="27" spans="1:16" ht="12.75" customHeight="1" thickBot="1" x14ac:dyDescent="0.25">
      <c r="A27" s="15" t="str">
        <f t="shared" si="0"/>
        <v>BAVM 173 </v>
      </c>
      <c r="B27" s="7" t="str">
        <f t="shared" si="1"/>
        <v>II</v>
      </c>
      <c r="C27" s="15">
        <f t="shared" si="2"/>
        <v>53360.477899999998</v>
      </c>
      <c r="D27" s="11" t="str">
        <f t="shared" si="3"/>
        <v>vis</v>
      </c>
      <c r="E27" s="44">
        <f>VLOOKUP(C27,A!C$21:E$971,3,FALSE)</f>
        <v>8708.9964846426283</v>
      </c>
      <c r="F27" s="7" t="s">
        <v>64</v>
      </c>
      <c r="G27" s="11" t="str">
        <f t="shared" si="4"/>
        <v>53360.4779</v>
      </c>
      <c r="H27" s="15">
        <f t="shared" si="5"/>
        <v>10710.5</v>
      </c>
      <c r="I27" s="45" t="s">
        <v>192</v>
      </c>
      <c r="J27" s="46" t="s">
        <v>193</v>
      </c>
      <c r="K27" s="45" t="s">
        <v>194</v>
      </c>
      <c r="L27" s="45" t="s">
        <v>195</v>
      </c>
      <c r="M27" s="46" t="s">
        <v>118</v>
      </c>
      <c r="N27" s="46" t="s">
        <v>164</v>
      </c>
      <c r="O27" s="47" t="s">
        <v>120</v>
      </c>
      <c r="P27" s="48" t="s">
        <v>196</v>
      </c>
    </row>
    <row r="28" spans="1:16" ht="12.75" customHeight="1" thickBot="1" x14ac:dyDescent="0.25">
      <c r="A28" s="15" t="str">
        <f t="shared" si="0"/>
        <v>OEJV 0107 </v>
      </c>
      <c r="B28" s="7" t="str">
        <f t="shared" si="1"/>
        <v>I</v>
      </c>
      <c r="C28" s="15">
        <f t="shared" si="2"/>
        <v>53985.598400000003</v>
      </c>
      <c r="D28" s="11" t="str">
        <f t="shared" si="3"/>
        <v>vis</v>
      </c>
      <c r="E28" s="44">
        <f>VLOOKUP(C28,A!C$21:E$971,3,FALSE)</f>
        <v>10007.998648466977</v>
      </c>
      <c r="F28" s="7" t="s">
        <v>64</v>
      </c>
      <c r="G28" s="11" t="str">
        <f t="shared" si="4"/>
        <v>53985.5984</v>
      </c>
      <c r="H28" s="15">
        <f t="shared" si="5"/>
        <v>11360</v>
      </c>
      <c r="I28" s="45" t="s">
        <v>203</v>
      </c>
      <c r="J28" s="46" t="s">
        <v>204</v>
      </c>
      <c r="K28" s="45" t="s">
        <v>205</v>
      </c>
      <c r="L28" s="45" t="s">
        <v>206</v>
      </c>
      <c r="M28" s="46" t="s">
        <v>207</v>
      </c>
      <c r="N28" s="46" t="s">
        <v>208</v>
      </c>
      <c r="O28" s="47" t="s">
        <v>209</v>
      </c>
      <c r="P28" s="48" t="s">
        <v>210</v>
      </c>
    </row>
    <row r="29" spans="1:16" ht="12.75" customHeight="1" thickBot="1" x14ac:dyDescent="0.25">
      <c r="A29" s="15" t="str">
        <f t="shared" si="0"/>
        <v>IBVS 5871 </v>
      </c>
      <c r="B29" s="7" t="str">
        <f t="shared" si="1"/>
        <v>I</v>
      </c>
      <c r="C29" s="15">
        <f t="shared" si="2"/>
        <v>54756.777499999997</v>
      </c>
      <c r="D29" s="11" t="str">
        <f t="shared" si="3"/>
        <v>vis</v>
      </c>
      <c r="E29" s="44">
        <f>VLOOKUP(C29,A!C$21:E$971,3,FALSE)</f>
        <v>11610.51099544024</v>
      </c>
      <c r="F29" s="7" t="s">
        <v>64</v>
      </c>
      <c r="G29" s="11" t="str">
        <f t="shared" si="4"/>
        <v>54756.7775</v>
      </c>
      <c r="H29" s="15">
        <f t="shared" si="5"/>
        <v>12161</v>
      </c>
      <c r="I29" s="45" t="s">
        <v>211</v>
      </c>
      <c r="J29" s="46" t="s">
        <v>212</v>
      </c>
      <c r="K29" s="45" t="s">
        <v>213</v>
      </c>
      <c r="L29" s="45" t="s">
        <v>214</v>
      </c>
      <c r="M29" s="46" t="s">
        <v>207</v>
      </c>
      <c r="N29" s="46" t="s">
        <v>215</v>
      </c>
      <c r="O29" s="47" t="s">
        <v>216</v>
      </c>
      <c r="P29" s="48" t="s">
        <v>217</v>
      </c>
    </row>
    <row r="30" spans="1:16" ht="12.75" customHeight="1" thickBot="1" x14ac:dyDescent="0.25">
      <c r="A30" s="15" t="str">
        <f t="shared" si="0"/>
        <v>IBVS 6042 </v>
      </c>
      <c r="B30" s="7" t="str">
        <f t="shared" si="1"/>
        <v>I</v>
      </c>
      <c r="C30" s="15">
        <f t="shared" si="2"/>
        <v>56259.654699999999</v>
      </c>
      <c r="D30" s="11" t="str">
        <f t="shared" si="3"/>
        <v>vis</v>
      </c>
      <c r="E30" s="44">
        <f>VLOOKUP(C30,A!C$21:E$971,3,FALSE)</f>
        <v>14733.494059925037</v>
      </c>
      <c r="F30" s="7" t="s">
        <v>64</v>
      </c>
      <c r="G30" s="11" t="str">
        <f t="shared" si="4"/>
        <v>56259.6547</v>
      </c>
      <c r="H30" s="15">
        <f t="shared" si="5"/>
        <v>13723</v>
      </c>
      <c r="I30" s="45" t="s">
        <v>218</v>
      </c>
      <c r="J30" s="46" t="s">
        <v>219</v>
      </c>
      <c r="K30" s="45" t="s">
        <v>220</v>
      </c>
      <c r="L30" s="45" t="s">
        <v>221</v>
      </c>
      <c r="M30" s="46" t="s">
        <v>207</v>
      </c>
      <c r="N30" s="46" t="s">
        <v>64</v>
      </c>
      <c r="O30" s="47" t="s">
        <v>216</v>
      </c>
      <c r="P30" s="48" t="s">
        <v>222</v>
      </c>
    </row>
    <row r="31" spans="1:16" ht="12.75" customHeight="1" thickBot="1" x14ac:dyDescent="0.25">
      <c r="A31" s="15" t="str">
        <f t="shared" si="0"/>
        <v> AN 254.373 </v>
      </c>
      <c r="B31" s="7" t="str">
        <f t="shared" si="1"/>
        <v>I</v>
      </c>
      <c r="C31" s="15">
        <f t="shared" si="2"/>
        <v>26765.511999999999</v>
      </c>
      <c r="D31" s="11" t="str">
        <f t="shared" si="3"/>
        <v>vis</v>
      </c>
      <c r="E31" s="44">
        <f>VLOOKUP(C31,A!C$21:E$971,3,FALSE)</f>
        <v>-46555.417737790536</v>
      </c>
      <c r="F31" s="7" t="s">
        <v>64</v>
      </c>
      <c r="G31" s="11" t="str">
        <f t="shared" si="4"/>
        <v>26765.512</v>
      </c>
      <c r="H31" s="15">
        <f t="shared" si="5"/>
        <v>-16912</v>
      </c>
      <c r="I31" s="45" t="s">
        <v>66</v>
      </c>
      <c r="J31" s="46" t="s">
        <v>67</v>
      </c>
      <c r="K31" s="45">
        <v>-16912</v>
      </c>
      <c r="L31" s="45" t="s">
        <v>68</v>
      </c>
      <c r="M31" s="46" t="s">
        <v>69</v>
      </c>
      <c r="N31" s="46"/>
      <c r="O31" s="47" t="s">
        <v>70</v>
      </c>
      <c r="P31" s="47" t="s">
        <v>71</v>
      </c>
    </row>
    <row r="32" spans="1:16" ht="12.75" customHeight="1" thickBot="1" x14ac:dyDescent="0.25">
      <c r="A32" s="15" t="str">
        <f t="shared" si="0"/>
        <v> PZP 3.643 </v>
      </c>
      <c r="B32" s="7" t="str">
        <f t="shared" si="1"/>
        <v>I</v>
      </c>
      <c r="C32" s="15">
        <f t="shared" si="2"/>
        <v>29192.41</v>
      </c>
      <c r="D32" s="11" t="str">
        <f t="shared" si="3"/>
        <v>vis</v>
      </c>
      <c r="E32" s="44">
        <f>VLOOKUP(C32,A!C$21:E$971,3,FALSE)</f>
        <v>-41512.31684223366</v>
      </c>
      <c r="F32" s="7" t="s">
        <v>64</v>
      </c>
      <c r="G32" s="11" t="str">
        <f t="shared" si="4"/>
        <v>29192.41</v>
      </c>
      <c r="H32" s="15">
        <f t="shared" si="5"/>
        <v>-14391</v>
      </c>
      <c r="I32" s="45" t="s">
        <v>72</v>
      </c>
      <c r="J32" s="46" t="s">
        <v>73</v>
      </c>
      <c r="K32" s="45">
        <v>-14391</v>
      </c>
      <c r="L32" s="45" t="s">
        <v>74</v>
      </c>
      <c r="M32" s="46" t="s">
        <v>69</v>
      </c>
      <c r="N32" s="46"/>
      <c r="O32" s="47" t="s">
        <v>75</v>
      </c>
      <c r="P32" s="47" t="s">
        <v>76</v>
      </c>
    </row>
    <row r="33" spans="1:16" ht="12.75" customHeight="1" thickBot="1" x14ac:dyDescent="0.25">
      <c r="A33" s="15" t="str">
        <f t="shared" si="0"/>
        <v> PZP 3.643 </v>
      </c>
      <c r="B33" s="7" t="str">
        <f t="shared" si="1"/>
        <v>I</v>
      </c>
      <c r="C33" s="15">
        <f t="shared" si="2"/>
        <v>42505.317000000003</v>
      </c>
      <c r="D33" s="11" t="str">
        <f t="shared" si="3"/>
        <v>vis</v>
      </c>
      <c r="E33" s="44">
        <f>VLOOKUP(C33,A!C$21:E$971,3,FALSE)</f>
        <v>-13848.058511572282</v>
      </c>
      <c r="F33" s="7" t="s">
        <v>64</v>
      </c>
      <c r="G33" s="11" t="str">
        <f t="shared" si="4"/>
        <v>42505.317</v>
      </c>
      <c r="H33" s="15">
        <f t="shared" si="5"/>
        <v>-558</v>
      </c>
      <c r="I33" s="45" t="s">
        <v>77</v>
      </c>
      <c r="J33" s="46" t="s">
        <v>78</v>
      </c>
      <c r="K33" s="45">
        <v>-558</v>
      </c>
      <c r="L33" s="45" t="s">
        <v>79</v>
      </c>
      <c r="M33" s="46" t="s">
        <v>69</v>
      </c>
      <c r="N33" s="46"/>
      <c r="O33" s="47" t="s">
        <v>75</v>
      </c>
      <c r="P33" s="47" t="s">
        <v>76</v>
      </c>
    </row>
    <row r="34" spans="1:16" ht="12.75" customHeight="1" thickBot="1" x14ac:dyDescent="0.25">
      <c r="A34" s="15" t="str">
        <f t="shared" si="0"/>
        <v> PZP 3.643 </v>
      </c>
      <c r="B34" s="7" t="str">
        <f t="shared" si="1"/>
        <v>I</v>
      </c>
      <c r="C34" s="15">
        <f t="shared" si="2"/>
        <v>42530.349000000002</v>
      </c>
      <c r="D34" s="11" t="str">
        <f t="shared" si="3"/>
        <v>vis</v>
      </c>
      <c r="E34" s="44">
        <f>VLOOKUP(C34,A!C$21:E$971,3,FALSE)</f>
        <v>-13796.041944902576</v>
      </c>
      <c r="F34" s="7" t="s">
        <v>64</v>
      </c>
      <c r="G34" s="11" t="str">
        <f t="shared" si="4"/>
        <v>42530.349</v>
      </c>
      <c r="H34" s="15">
        <f t="shared" si="5"/>
        <v>-532</v>
      </c>
      <c r="I34" s="45" t="s">
        <v>80</v>
      </c>
      <c r="J34" s="46" t="s">
        <v>81</v>
      </c>
      <c r="K34" s="45">
        <v>-532</v>
      </c>
      <c r="L34" s="45" t="s">
        <v>82</v>
      </c>
      <c r="M34" s="46" t="s">
        <v>69</v>
      </c>
      <c r="N34" s="46"/>
      <c r="O34" s="47" t="s">
        <v>75</v>
      </c>
      <c r="P34" s="47" t="s">
        <v>76</v>
      </c>
    </row>
    <row r="35" spans="1:16" ht="12.75" customHeight="1" thickBot="1" x14ac:dyDescent="0.25">
      <c r="A35" s="15" t="str">
        <f t="shared" si="0"/>
        <v> PZP 3.643 </v>
      </c>
      <c r="B35" s="7" t="str">
        <f t="shared" si="1"/>
        <v>I</v>
      </c>
      <c r="C35" s="15">
        <f t="shared" si="2"/>
        <v>42531.309000000001</v>
      </c>
      <c r="D35" s="11" t="str">
        <f t="shared" si="3"/>
        <v>vis</v>
      </c>
      <c r="E35" s="44">
        <f>VLOOKUP(C35,A!C$21:E$971,3,FALSE)</f>
        <v>-13794.04706219233</v>
      </c>
      <c r="F35" s="7" t="s">
        <v>64</v>
      </c>
      <c r="G35" s="11" t="str">
        <f t="shared" si="4"/>
        <v>42531.309</v>
      </c>
      <c r="H35" s="15">
        <f t="shared" si="5"/>
        <v>-531</v>
      </c>
      <c r="I35" s="45" t="s">
        <v>83</v>
      </c>
      <c r="J35" s="46" t="s">
        <v>84</v>
      </c>
      <c r="K35" s="45">
        <v>-531</v>
      </c>
      <c r="L35" s="45" t="s">
        <v>85</v>
      </c>
      <c r="M35" s="46" t="s">
        <v>69</v>
      </c>
      <c r="N35" s="46"/>
      <c r="O35" s="47" t="s">
        <v>75</v>
      </c>
      <c r="P35" s="47" t="s">
        <v>76</v>
      </c>
    </row>
    <row r="36" spans="1:16" ht="12.75" customHeight="1" thickBot="1" x14ac:dyDescent="0.25">
      <c r="A36" s="15" t="str">
        <f t="shared" si="0"/>
        <v> PZP 3.643 </v>
      </c>
      <c r="B36" s="7" t="str">
        <f t="shared" si="1"/>
        <v>I</v>
      </c>
      <c r="C36" s="15">
        <f t="shared" si="2"/>
        <v>42553.427000000003</v>
      </c>
      <c r="D36" s="11" t="str">
        <f t="shared" si="3"/>
        <v>vis</v>
      </c>
      <c r="E36" s="44">
        <f>VLOOKUP(C36,A!C$21:E$971,3,FALSE)</f>
        <v>-13748.085795749348</v>
      </c>
      <c r="F36" s="7" t="s">
        <v>64</v>
      </c>
      <c r="G36" s="11" t="str">
        <f t="shared" si="4"/>
        <v>42553.427</v>
      </c>
      <c r="H36" s="15">
        <f t="shared" si="5"/>
        <v>-508</v>
      </c>
      <c r="I36" s="45" t="s">
        <v>86</v>
      </c>
      <c r="J36" s="46" t="s">
        <v>87</v>
      </c>
      <c r="K36" s="45">
        <v>-508</v>
      </c>
      <c r="L36" s="45" t="s">
        <v>88</v>
      </c>
      <c r="M36" s="46" t="s">
        <v>69</v>
      </c>
      <c r="N36" s="46"/>
      <c r="O36" s="47" t="s">
        <v>75</v>
      </c>
      <c r="P36" s="47" t="s">
        <v>76</v>
      </c>
    </row>
    <row r="37" spans="1:16" ht="12.75" customHeight="1" thickBot="1" x14ac:dyDescent="0.25">
      <c r="A37" s="15" t="str">
        <f t="shared" si="0"/>
        <v> PZP 3.643 </v>
      </c>
      <c r="B37" s="7" t="str">
        <f t="shared" si="1"/>
        <v>I</v>
      </c>
      <c r="C37" s="15">
        <f t="shared" si="2"/>
        <v>42555.366999999998</v>
      </c>
      <c r="D37" s="11" t="str">
        <f t="shared" si="3"/>
        <v>vis</v>
      </c>
      <c r="E37" s="44">
        <f>VLOOKUP(C37,A!C$21:E$971,3,FALSE)</f>
        <v>-13744.0544702724</v>
      </c>
      <c r="F37" s="7" t="s">
        <v>64</v>
      </c>
      <c r="G37" s="11" t="str">
        <f t="shared" si="4"/>
        <v>42555.367</v>
      </c>
      <c r="H37" s="15">
        <f t="shared" si="5"/>
        <v>-506</v>
      </c>
      <c r="I37" s="45" t="s">
        <v>89</v>
      </c>
      <c r="J37" s="46" t="s">
        <v>90</v>
      </c>
      <c r="K37" s="45">
        <v>-506</v>
      </c>
      <c r="L37" s="45" t="s">
        <v>91</v>
      </c>
      <c r="M37" s="46" t="s">
        <v>69</v>
      </c>
      <c r="N37" s="46"/>
      <c r="O37" s="47" t="s">
        <v>75</v>
      </c>
      <c r="P37" s="47" t="s">
        <v>76</v>
      </c>
    </row>
    <row r="38" spans="1:16" ht="12.75" customHeight="1" thickBot="1" x14ac:dyDescent="0.25">
      <c r="A38" s="15" t="str">
        <f t="shared" si="0"/>
        <v> PZP 3.643 </v>
      </c>
      <c r="B38" s="7" t="str">
        <f t="shared" si="1"/>
        <v>I</v>
      </c>
      <c r="C38" s="15">
        <f t="shared" si="2"/>
        <v>42706.483</v>
      </c>
      <c r="D38" s="11" t="str">
        <f t="shared" si="3"/>
        <v>vis</v>
      </c>
      <c r="E38" s="44">
        <f>VLOOKUP(C38,A!C$21:E$971,3,FALSE)</f>
        <v>-13430.034995645537</v>
      </c>
      <c r="F38" s="7" t="s">
        <v>64</v>
      </c>
      <c r="G38" s="11" t="str">
        <f t="shared" si="4"/>
        <v>42706.483</v>
      </c>
      <c r="H38" s="15">
        <f t="shared" si="5"/>
        <v>-349</v>
      </c>
      <c r="I38" s="45" t="s">
        <v>92</v>
      </c>
      <c r="J38" s="46" t="s">
        <v>93</v>
      </c>
      <c r="K38" s="45">
        <v>-349</v>
      </c>
      <c r="L38" s="45" t="s">
        <v>94</v>
      </c>
      <c r="M38" s="46" t="s">
        <v>69</v>
      </c>
      <c r="N38" s="46"/>
      <c r="O38" s="47" t="s">
        <v>75</v>
      </c>
      <c r="P38" s="47" t="s">
        <v>76</v>
      </c>
    </row>
    <row r="39" spans="1:16" ht="12.75" customHeight="1" thickBot="1" x14ac:dyDescent="0.25">
      <c r="A39" s="15" t="str">
        <f t="shared" si="0"/>
        <v> PZP 3.643 </v>
      </c>
      <c r="B39" s="7" t="str">
        <f t="shared" si="1"/>
        <v>I</v>
      </c>
      <c r="C39" s="15">
        <f t="shared" si="2"/>
        <v>42708.387000000002</v>
      </c>
      <c r="D39" s="11" t="str">
        <f t="shared" si="3"/>
        <v>vis</v>
      </c>
      <c r="E39" s="44">
        <f>VLOOKUP(C39,A!C$21:E$971,3,FALSE)</f>
        <v>-13426.078478270209</v>
      </c>
      <c r="F39" s="7" t="s">
        <v>64</v>
      </c>
      <c r="G39" s="11" t="str">
        <f t="shared" si="4"/>
        <v>42708.387</v>
      </c>
      <c r="H39" s="15">
        <f t="shared" si="5"/>
        <v>-347</v>
      </c>
      <c r="I39" s="45" t="s">
        <v>95</v>
      </c>
      <c r="J39" s="46" t="s">
        <v>96</v>
      </c>
      <c r="K39" s="45">
        <v>-347</v>
      </c>
      <c r="L39" s="45" t="s">
        <v>97</v>
      </c>
      <c r="M39" s="46" t="s">
        <v>69</v>
      </c>
      <c r="N39" s="46"/>
      <c r="O39" s="47" t="s">
        <v>75</v>
      </c>
      <c r="P39" s="47" t="s">
        <v>76</v>
      </c>
    </row>
    <row r="40" spans="1:16" ht="12.75" customHeight="1" thickBot="1" x14ac:dyDescent="0.25">
      <c r="A40" s="15" t="str">
        <f t="shared" si="0"/>
        <v> PZP 3.643 </v>
      </c>
      <c r="B40" s="7" t="str">
        <f t="shared" si="1"/>
        <v>I</v>
      </c>
      <c r="C40" s="15">
        <f t="shared" si="2"/>
        <v>42728.606</v>
      </c>
      <c r="D40" s="11" t="str">
        <f t="shared" si="3"/>
        <v>vis</v>
      </c>
      <c r="E40" s="44">
        <f>VLOOKUP(C40,A!C$21:E$971,3,FALSE)</f>
        <v>-13384.063339188446</v>
      </c>
      <c r="F40" s="7" t="s">
        <v>64</v>
      </c>
      <c r="G40" s="11" t="str">
        <f t="shared" si="4"/>
        <v>42728.606</v>
      </c>
      <c r="H40" s="15">
        <f t="shared" si="5"/>
        <v>-326</v>
      </c>
      <c r="I40" s="45" t="s">
        <v>98</v>
      </c>
      <c r="J40" s="46" t="s">
        <v>99</v>
      </c>
      <c r="K40" s="45">
        <v>-326</v>
      </c>
      <c r="L40" s="45" t="s">
        <v>100</v>
      </c>
      <c r="M40" s="46" t="s">
        <v>69</v>
      </c>
      <c r="N40" s="46"/>
      <c r="O40" s="47" t="s">
        <v>75</v>
      </c>
      <c r="P40" s="47" t="s">
        <v>76</v>
      </c>
    </row>
    <row r="41" spans="1:16" ht="12.75" customHeight="1" thickBot="1" x14ac:dyDescent="0.25">
      <c r="A41" s="15" t="str">
        <f t="shared" si="0"/>
        <v> PZP 3.643 </v>
      </c>
      <c r="B41" s="7" t="str">
        <f t="shared" si="1"/>
        <v>I</v>
      </c>
      <c r="C41" s="15">
        <f t="shared" si="2"/>
        <v>42890.311000000002</v>
      </c>
      <c r="D41" s="11" t="str">
        <f t="shared" si="3"/>
        <v>vis</v>
      </c>
      <c r="E41" s="44">
        <f>VLOOKUP(C41,A!C$21:E$971,3,FALSE)</f>
        <v>-13048.039892666988</v>
      </c>
      <c r="F41" s="7" t="s">
        <v>64</v>
      </c>
      <c r="G41" s="11" t="str">
        <f t="shared" si="4"/>
        <v>42890.311</v>
      </c>
      <c r="H41" s="15">
        <f t="shared" si="5"/>
        <v>-158</v>
      </c>
      <c r="I41" s="45" t="s">
        <v>101</v>
      </c>
      <c r="J41" s="46" t="s">
        <v>102</v>
      </c>
      <c r="K41" s="45">
        <v>-158</v>
      </c>
      <c r="L41" s="45" t="s">
        <v>85</v>
      </c>
      <c r="M41" s="46" t="s">
        <v>69</v>
      </c>
      <c r="N41" s="46"/>
      <c r="O41" s="47" t="s">
        <v>75</v>
      </c>
      <c r="P41" s="47" t="s">
        <v>76</v>
      </c>
    </row>
    <row r="42" spans="1:16" ht="12.75" customHeight="1" thickBot="1" x14ac:dyDescent="0.25">
      <c r="A42" s="15" t="str">
        <f t="shared" si="0"/>
        <v> PZP 3.643 </v>
      </c>
      <c r="B42" s="7" t="str">
        <f t="shared" si="1"/>
        <v>I</v>
      </c>
      <c r="C42" s="15">
        <f t="shared" si="2"/>
        <v>43037.553999999996</v>
      </c>
      <c r="D42" s="11" t="str">
        <f t="shared" si="3"/>
        <v>vis</v>
      </c>
      <c r="E42" s="44">
        <f>VLOOKUP(C42,A!C$21:E$971,3,FALSE)</f>
        <v>-12742.068522974296</v>
      </c>
      <c r="F42" s="7" t="s">
        <v>64</v>
      </c>
      <c r="G42" s="11" t="str">
        <f t="shared" si="4"/>
        <v>43037.554</v>
      </c>
      <c r="H42" s="15">
        <f t="shared" si="5"/>
        <v>-5</v>
      </c>
      <c r="I42" s="45" t="s">
        <v>103</v>
      </c>
      <c r="J42" s="46" t="s">
        <v>104</v>
      </c>
      <c r="K42" s="45">
        <v>-5</v>
      </c>
      <c r="L42" s="45" t="s">
        <v>105</v>
      </c>
      <c r="M42" s="46" t="s">
        <v>69</v>
      </c>
      <c r="N42" s="46"/>
      <c r="O42" s="47" t="s">
        <v>75</v>
      </c>
      <c r="P42" s="47" t="s">
        <v>76</v>
      </c>
    </row>
    <row r="43" spans="1:16" ht="12.75" customHeight="1" thickBot="1" x14ac:dyDescent="0.25">
      <c r="A43" s="15" t="str">
        <f t="shared" si="0"/>
        <v> PZP 3.643 </v>
      </c>
      <c r="B43" s="7" t="str">
        <f t="shared" si="1"/>
        <v>I</v>
      </c>
      <c r="C43" s="15">
        <f t="shared" si="2"/>
        <v>43038.498</v>
      </c>
      <c r="D43" s="11" t="str">
        <f t="shared" si="3"/>
        <v>vis</v>
      </c>
      <c r="E43" s="44">
        <f>VLOOKUP(C43,A!C$21:E$971,3,FALSE)</f>
        <v>-12740.106888309212</v>
      </c>
      <c r="F43" s="7" t="s">
        <v>64</v>
      </c>
      <c r="G43" s="11" t="str">
        <f t="shared" si="4"/>
        <v>43038.498</v>
      </c>
      <c r="H43" s="15">
        <f t="shared" si="5"/>
        <v>-4</v>
      </c>
      <c r="I43" s="45" t="s">
        <v>106</v>
      </c>
      <c r="J43" s="46" t="s">
        <v>107</v>
      </c>
      <c r="K43" s="45">
        <v>-4</v>
      </c>
      <c r="L43" s="45" t="s">
        <v>108</v>
      </c>
      <c r="M43" s="46" t="s">
        <v>69</v>
      </c>
      <c r="N43" s="46"/>
      <c r="O43" s="47" t="s">
        <v>75</v>
      </c>
      <c r="P43" s="47" t="s">
        <v>76</v>
      </c>
    </row>
    <row r="44" spans="1:16" ht="12.75" customHeight="1" thickBot="1" x14ac:dyDescent="0.25">
      <c r="A44" s="15" t="str">
        <f t="shared" si="0"/>
        <v> PZP 3.643 </v>
      </c>
      <c r="B44" s="7" t="str">
        <f t="shared" si="1"/>
        <v>I</v>
      </c>
      <c r="C44" s="15">
        <f t="shared" si="2"/>
        <v>43043.338000000003</v>
      </c>
      <c r="D44" s="11" t="str">
        <f t="shared" si="3"/>
        <v>vis</v>
      </c>
      <c r="E44" s="44">
        <f>VLOOKUP(C44,A!C$21:E$971,3,FALSE)</f>
        <v>-12730.04935464504</v>
      </c>
      <c r="F44" s="7" t="s">
        <v>64</v>
      </c>
      <c r="G44" s="11" t="str">
        <f t="shared" si="4"/>
        <v>43043.338</v>
      </c>
      <c r="H44" s="15">
        <f t="shared" si="5"/>
        <v>1</v>
      </c>
      <c r="I44" s="45" t="s">
        <v>112</v>
      </c>
      <c r="J44" s="46" t="s">
        <v>113</v>
      </c>
      <c r="K44" s="45">
        <v>1</v>
      </c>
      <c r="L44" s="45" t="s">
        <v>114</v>
      </c>
      <c r="M44" s="46" t="s">
        <v>69</v>
      </c>
      <c r="N44" s="46"/>
      <c r="O44" s="47" t="s">
        <v>75</v>
      </c>
      <c r="P44" s="47" t="s">
        <v>76</v>
      </c>
    </row>
    <row r="45" spans="1:16" ht="12.75" customHeight="1" thickBot="1" x14ac:dyDescent="0.25">
      <c r="A45" s="15" t="str">
        <f t="shared" si="0"/>
        <v>IBVS 5040 </v>
      </c>
      <c r="B45" s="7" t="str">
        <f t="shared" si="1"/>
        <v>II</v>
      </c>
      <c r="C45" s="15">
        <f t="shared" si="2"/>
        <v>51659.806100000002</v>
      </c>
      <c r="D45" s="11" t="str">
        <f t="shared" si="3"/>
        <v>vis</v>
      </c>
      <c r="E45" s="44" t="e">
        <f>VLOOKUP(C45,A!C$21:E$971,3,FALSE)</f>
        <v>#N/A</v>
      </c>
      <c r="F45" s="7" t="s">
        <v>64</v>
      </c>
      <c r="G45" s="11" t="str">
        <f t="shared" si="4"/>
        <v>51659.8061</v>
      </c>
      <c r="H45" s="15">
        <f t="shared" si="5"/>
        <v>8943.5</v>
      </c>
      <c r="I45" s="45" t="s">
        <v>136</v>
      </c>
      <c r="J45" s="46" t="s">
        <v>137</v>
      </c>
      <c r="K45" s="45">
        <v>8943.5</v>
      </c>
      <c r="L45" s="45" t="s">
        <v>138</v>
      </c>
      <c r="M45" s="46" t="s">
        <v>118</v>
      </c>
      <c r="N45" s="46" t="s">
        <v>133</v>
      </c>
      <c r="O45" s="47" t="s">
        <v>139</v>
      </c>
      <c r="P45" s="48" t="s">
        <v>140</v>
      </c>
    </row>
    <row r="46" spans="1:16" ht="12.75" customHeight="1" thickBot="1" x14ac:dyDescent="0.25">
      <c r="A46" s="15" t="str">
        <f t="shared" si="0"/>
        <v>IBVS 5371 </v>
      </c>
      <c r="B46" s="7" t="str">
        <f t="shared" si="1"/>
        <v>II</v>
      </c>
      <c r="C46" s="15">
        <f t="shared" si="2"/>
        <v>52557.783799999997</v>
      </c>
      <c r="D46" s="11" t="str">
        <f t="shared" si="3"/>
        <v>vis</v>
      </c>
      <c r="E46" s="44" t="e">
        <f>VLOOKUP(C46,A!C$21:E$971,3,FALSE)</f>
        <v>#N/A</v>
      </c>
      <c r="F46" s="7" t="s">
        <v>64</v>
      </c>
      <c r="G46" s="11" t="str">
        <f t="shared" si="4"/>
        <v>52557.7838</v>
      </c>
      <c r="H46" s="15">
        <f t="shared" si="5"/>
        <v>9876.5</v>
      </c>
      <c r="I46" s="45" t="s">
        <v>169</v>
      </c>
      <c r="J46" s="46" t="s">
        <v>170</v>
      </c>
      <c r="K46" s="45" t="s">
        <v>171</v>
      </c>
      <c r="L46" s="45" t="s">
        <v>172</v>
      </c>
      <c r="M46" s="46" t="s">
        <v>118</v>
      </c>
      <c r="N46" s="46" t="s">
        <v>133</v>
      </c>
      <c r="O46" s="47" t="s">
        <v>173</v>
      </c>
      <c r="P46" s="48" t="s">
        <v>174</v>
      </c>
    </row>
    <row r="47" spans="1:16" ht="12.75" customHeight="1" thickBot="1" x14ac:dyDescent="0.25">
      <c r="A47" s="15" t="str">
        <f t="shared" si="0"/>
        <v>IBVS 5741 </v>
      </c>
      <c r="B47" s="7" t="str">
        <f t="shared" si="1"/>
        <v>II</v>
      </c>
      <c r="C47" s="15">
        <f t="shared" si="2"/>
        <v>53613.605900000002</v>
      </c>
      <c r="D47" s="11" t="str">
        <f t="shared" si="3"/>
        <v>vis</v>
      </c>
      <c r="E47" s="44">
        <f>VLOOKUP(C47,A!C$21:E$971,3,FALSE)</f>
        <v>9234.9971832671854</v>
      </c>
      <c r="F47" s="7" t="s">
        <v>64</v>
      </c>
      <c r="G47" s="11" t="str">
        <f t="shared" si="4"/>
        <v>53613.6059</v>
      </c>
      <c r="H47" s="15">
        <f t="shared" si="5"/>
        <v>10973.5</v>
      </c>
      <c r="I47" s="45" t="s">
        <v>197</v>
      </c>
      <c r="J47" s="46" t="s">
        <v>198</v>
      </c>
      <c r="K47" s="45" t="s">
        <v>199</v>
      </c>
      <c r="L47" s="45" t="s">
        <v>200</v>
      </c>
      <c r="M47" s="46" t="s">
        <v>118</v>
      </c>
      <c r="N47" s="46" t="s">
        <v>133</v>
      </c>
      <c r="O47" s="47" t="s">
        <v>201</v>
      </c>
      <c r="P47" s="48" t="s">
        <v>202</v>
      </c>
    </row>
    <row r="48" spans="1:16" x14ac:dyDescent="0.2">
      <c r="B48" s="7"/>
      <c r="F48" s="7"/>
    </row>
    <row r="49" spans="2:6" x14ac:dyDescent="0.2">
      <c r="B49" s="7"/>
      <c r="F49" s="7"/>
    </row>
    <row r="50" spans="2:6" x14ac:dyDescent="0.2">
      <c r="B50" s="7"/>
      <c r="F50" s="7"/>
    </row>
    <row r="51" spans="2:6" x14ac:dyDescent="0.2">
      <c r="B51" s="7"/>
      <c r="F51" s="7"/>
    </row>
    <row r="52" spans="2:6" x14ac:dyDescent="0.2">
      <c r="B52" s="7"/>
      <c r="F52" s="7"/>
    </row>
    <row r="53" spans="2:6" x14ac:dyDescent="0.2">
      <c r="B53" s="7"/>
      <c r="F53" s="7"/>
    </row>
    <row r="54" spans="2:6" x14ac:dyDescent="0.2">
      <c r="B54" s="7"/>
      <c r="F54" s="7"/>
    </row>
    <row r="55" spans="2:6" x14ac:dyDescent="0.2">
      <c r="B55" s="7"/>
      <c r="F55" s="7"/>
    </row>
    <row r="56" spans="2:6" x14ac:dyDescent="0.2">
      <c r="B56" s="7"/>
      <c r="F56" s="7"/>
    </row>
    <row r="57" spans="2:6" x14ac:dyDescent="0.2">
      <c r="B57" s="7"/>
      <c r="F57" s="7"/>
    </row>
    <row r="58" spans="2:6" x14ac:dyDescent="0.2">
      <c r="B58" s="7"/>
      <c r="F58" s="7"/>
    </row>
    <row r="59" spans="2:6" x14ac:dyDescent="0.2">
      <c r="B59" s="7"/>
      <c r="F59" s="7"/>
    </row>
    <row r="60" spans="2:6" x14ac:dyDescent="0.2">
      <c r="B60" s="7"/>
      <c r="F60" s="7"/>
    </row>
    <row r="61" spans="2:6" x14ac:dyDescent="0.2">
      <c r="B61" s="7"/>
      <c r="F61" s="7"/>
    </row>
    <row r="62" spans="2:6" x14ac:dyDescent="0.2">
      <c r="B62" s="7"/>
      <c r="F62" s="7"/>
    </row>
    <row r="63" spans="2:6" x14ac:dyDescent="0.2">
      <c r="B63" s="7"/>
      <c r="F63" s="7"/>
    </row>
    <row r="64" spans="2:6" x14ac:dyDescent="0.2">
      <c r="B64" s="7"/>
      <c r="F64" s="7"/>
    </row>
    <row r="65" spans="2:6" x14ac:dyDescent="0.2">
      <c r="B65" s="7"/>
      <c r="F65" s="7"/>
    </row>
    <row r="66" spans="2:6" x14ac:dyDescent="0.2">
      <c r="B66" s="7"/>
      <c r="F66" s="7"/>
    </row>
    <row r="67" spans="2:6" x14ac:dyDescent="0.2">
      <c r="B67" s="7"/>
      <c r="F67" s="7"/>
    </row>
    <row r="68" spans="2:6" x14ac:dyDescent="0.2">
      <c r="B68" s="7"/>
      <c r="F68" s="7"/>
    </row>
    <row r="69" spans="2:6" x14ac:dyDescent="0.2">
      <c r="B69" s="7"/>
      <c r="F69" s="7"/>
    </row>
    <row r="70" spans="2:6" x14ac:dyDescent="0.2">
      <c r="B70" s="7"/>
      <c r="F70" s="7"/>
    </row>
    <row r="71" spans="2:6" x14ac:dyDescent="0.2">
      <c r="B71" s="7"/>
      <c r="F71" s="7"/>
    </row>
    <row r="72" spans="2:6" x14ac:dyDescent="0.2">
      <c r="B72" s="7"/>
      <c r="F72" s="7"/>
    </row>
    <row r="73" spans="2:6" x14ac:dyDescent="0.2">
      <c r="B73" s="7"/>
      <c r="F73" s="7"/>
    </row>
    <row r="74" spans="2:6" x14ac:dyDescent="0.2">
      <c r="B74" s="7"/>
      <c r="F74" s="7"/>
    </row>
    <row r="75" spans="2:6" x14ac:dyDescent="0.2">
      <c r="B75" s="7"/>
      <c r="F75" s="7"/>
    </row>
    <row r="76" spans="2:6" x14ac:dyDescent="0.2">
      <c r="B76" s="7"/>
      <c r="F76" s="7"/>
    </row>
    <row r="77" spans="2:6" x14ac:dyDescent="0.2">
      <c r="B77" s="7"/>
      <c r="F77" s="7"/>
    </row>
    <row r="78" spans="2:6" x14ac:dyDescent="0.2">
      <c r="B78" s="7"/>
      <c r="F78" s="7"/>
    </row>
    <row r="79" spans="2:6" x14ac:dyDescent="0.2">
      <c r="B79" s="7"/>
      <c r="F79" s="7"/>
    </row>
    <row r="80" spans="2:6" x14ac:dyDescent="0.2">
      <c r="B80" s="7"/>
      <c r="F80" s="7"/>
    </row>
    <row r="81" spans="2:6" x14ac:dyDescent="0.2">
      <c r="B81" s="7"/>
      <c r="F81" s="7"/>
    </row>
    <row r="82" spans="2:6" x14ac:dyDescent="0.2">
      <c r="B82" s="7"/>
      <c r="F82" s="7"/>
    </row>
    <row r="83" spans="2:6" x14ac:dyDescent="0.2">
      <c r="B83" s="7"/>
      <c r="F83" s="7"/>
    </row>
    <row r="84" spans="2:6" x14ac:dyDescent="0.2">
      <c r="B84" s="7"/>
      <c r="F84" s="7"/>
    </row>
    <row r="85" spans="2:6" x14ac:dyDescent="0.2">
      <c r="B85" s="7"/>
      <c r="F85" s="7"/>
    </row>
    <row r="86" spans="2:6" x14ac:dyDescent="0.2">
      <c r="B86" s="7"/>
      <c r="F86" s="7"/>
    </row>
    <row r="87" spans="2:6" x14ac:dyDescent="0.2">
      <c r="B87" s="7"/>
      <c r="F87" s="7"/>
    </row>
    <row r="88" spans="2:6" x14ac:dyDescent="0.2">
      <c r="B88" s="7"/>
      <c r="F88" s="7"/>
    </row>
    <row r="89" spans="2:6" x14ac:dyDescent="0.2">
      <c r="B89" s="7"/>
      <c r="F89" s="7"/>
    </row>
    <row r="90" spans="2:6" x14ac:dyDescent="0.2">
      <c r="B90" s="7"/>
      <c r="F90" s="7"/>
    </row>
    <row r="91" spans="2:6" x14ac:dyDescent="0.2">
      <c r="B91" s="7"/>
      <c r="F91" s="7"/>
    </row>
    <row r="92" spans="2:6" x14ac:dyDescent="0.2">
      <c r="B92" s="7"/>
      <c r="F92" s="7"/>
    </row>
    <row r="93" spans="2:6" x14ac:dyDescent="0.2">
      <c r="B93" s="7"/>
      <c r="F93" s="7"/>
    </row>
    <row r="94" spans="2:6" x14ac:dyDescent="0.2">
      <c r="B94" s="7"/>
      <c r="F94" s="7"/>
    </row>
    <row r="95" spans="2:6" x14ac:dyDescent="0.2">
      <c r="B95" s="7"/>
      <c r="F95" s="7"/>
    </row>
    <row r="96" spans="2:6" x14ac:dyDescent="0.2">
      <c r="B96" s="7"/>
      <c r="F96" s="7"/>
    </row>
    <row r="97" spans="2:6" x14ac:dyDescent="0.2">
      <c r="B97" s="7"/>
      <c r="F97" s="7"/>
    </row>
    <row r="98" spans="2:6" x14ac:dyDescent="0.2">
      <c r="B98" s="7"/>
      <c r="F98" s="7"/>
    </row>
    <row r="99" spans="2:6" x14ac:dyDescent="0.2">
      <c r="B99" s="7"/>
      <c r="F99" s="7"/>
    </row>
    <row r="100" spans="2:6" x14ac:dyDescent="0.2">
      <c r="B100" s="7"/>
      <c r="F100" s="7"/>
    </row>
    <row r="101" spans="2:6" x14ac:dyDescent="0.2">
      <c r="B101" s="7"/>
      <c r="F101" s="7"/>
    </row>
    <row r="102" spans="2:6" x14ac:dyDescent="0.2">
      <c r="B102" s="7"/>
      <c r="F102" s="7"/>
    </row>
    <row r="103" spans="2:6" x14ac:dyDescent="0.2">
      <c r="B103" s="7"/>
      <c r="F103" s="7"/>
    </row>
    <row r="104" spans="2:6" x14ac:dyDescent="0.2">
      <c r="B104" s="7"/>
      <c r="F104" s="7"/>
    </row>
    <row r="105" spans="2:6" x14ac:dyDescent="0.2">
      <c r="B105" s="7"/>
      <c r="F105" s="7"/>
    </row>
    <row r="106" spans="2:6" x14ac:dyDescent="0.2">
      <c r="B106" s="7"/>
      <c r="F106" s="7"/>
    </row>
    <row r="107" spans="2:6" x14ac:dyDescent="0.2">
      <c r="B107" s="7"/>
      <c r="F107" s="7"/>
    </row>
    <row r="108" spans="2:6" x14ac:dyDescent="0.2">
      <c r="B108" s="7"/>
      <c r="F108" s="7"/>
    </row>
    <row r="109" spans="2:6" x14ac:dyDescent="0.2">
      <c r="B109" s="7"/>
      <c r="F109" s="7"/>
    </row>
    <row r="110" spans="2:6" x14ac:dyDescent="0.2">
      <c r="B110" s="7"/>
      <c r="F110" s="7"/>
    </row>
    <row r="111" spans="2:6" x14ac:dyDescent="0.2">
      <c r="B111" s="7"/>
      <c r="F111" s="7"/>
    </row>
    <row r="112" spans="2:6" x14ac:dyDescent="0.2">
      <c r="B112" s="7"/>
      <c r="F112" s="7"/>
    </row>
    <row r="113" spans="2:6" x14ac:dyDescent="0.2">
      <c r="B113" s="7"/>
      <c r="F113" s="7"/>
    </row>
    <row r="114" spans="2:6" x14ac:dyDescent="0.2">
      <c r="B114" s="7"/>
      <c r="F114" s="7"/>
    </row>
    <row r="115" spans="2:6" x14ac:dyDescent="0.2">
      <c r="B115" s="7"/>
      <c r="F115" s="7"/>
    </row>
    <row r="116" spans="2:6" x14ac:dyDescent="0.2">
      <c r="B116" s="7"/>
      <c r="F116" s="7"/>
    </row>
    <row r="117" spans="2:6" x14ac:dyDescent="0.2">
      <c r="B117" s="7"/>
      <c r="F117" s="7"/>
    </row>
    <row r="118" spans="2:6" x14ac:dyDescent="0.2">
      <c r="B118" s="7"/>
      <c r="F118" s="7"/>
    </row>
    <row r="119" spans="2:6" x14ac:dyDescent="0.2">
      <c r="B119" s="7"/>
      <c r="F119" s="7"/>
    </row>
    <row r="120" spans="2:6" x14ac:dyDescent="0.2">
      <c r="B120" s="7"/>
      <c r="F120" s="7"/>
    </row>
    <row r="121" spans="2:6" x14ac:dyDescent="0.2">
      <c r="B121" s="7"/>
      <c r="F121" s="7"/>
    </row>
    <row r="122" spans="2:6" x14ac:dyDescent="0.2">
      <c r="B122" s="7"/>
      <c r="F122" s="7"/>
    </row>
    <row r="123" spans="2:6" x14ac:dyDescent="0.2">
      <c r="B123" s="7"/>
      <c r="F123" s="7"/>
    </row>
    <row r="124" spans="2:6" x14ac:dyDescent="0.2">
      <c r="B124" s="7"/>
      <c r="F124" s="7"/>
    </row>
    <row r="125" spans="2:6" x14ac:dyDescent="0.2">
      <c r="B125" s="7"/>
      <c r="F125" s="7"/>
    </row>
    <row r="126" spans="2:6" x14ac:dyDescent="0.2">
      <c r="B126" s="7"/>
      <c r="F126" s="7"/>
    </row>
    <row r="127" spans="2:6" x14ac:dyDescent="0.2">
      <c r="B127" s="7"/>
      <c r="F127" s="7"/>
    </row>
    <row r="128" spans="2:6" x14ac:dyDescent="0.2">
      <c r="B128" s="7"/>
      <c r="F128" s="7"/>
    </row>
    <row r="129" spans="2:6" x14ac:dyDescent="0.2">
      <c r="B129" s="7"/>
      <c r="F129" s="7"/>
    </row>
    <row r="130" spans="2:6" x14ac:dyDescent="0.2">
      <c r="B130" s="7"/>
      <c r="F130" s="7"/>
    </row>
    <row r="131" spans="2:6" x14ac:dyDescent="0.2">
      <c r="B131" s="7"/>
      <c r="F131" s="7"/>
    </row>
    <row r="132" spans="2:6" x14ac:dyDescent="0.2">
      <c r="B132" s="7"/>
      <c r="F132" s="7"/>
    </row>
    <row r="133" spans="2:6" x14ac:dyDescent="0.2">
      <c r="B133" s="7"/>
      <c r="F133" s="7"/>
    </row>
    <row r="134" spans="2:6" x14ac:dyDescent="0.2">
      <c r="B134" s="7"/>
      <c r="F134" s="7"/>
    </row>
    <row r="135" spans="2:6" x14ac:dyDescent="0.2">
      <c r="B135" s="7"/>
      <c r="F135" s="7"/>
    </row>
    <row r="136" spans="2:6" x14ac:dyDescent="0.2">
      <c r="B136" s="7"/>
      <c r="F136" s="7"/>
    </row>
    <row r="137" spans="2:6" x14ac:dyDescent="0.2">
      <c r="B137" s="7"/>
      <c r="F137" s="7"/>
    </row>
    <row r="138" spans="2:6" x14ac:dyDescent="0.2">
      <c r="B138" s="7"/>
      <c r="F138" s="7"/>
    </row>
    <row r="139" spans="2:6" x14ac:dyDescent="0.2">
      <c r="B139" s="7"/>
      <c r="F139" s="7"/>
    </row>
    <row r="140" spans="2:6" x14ac:dyDescent="0.2">
      <c r="B140" s="7"/>
      <c r="F140" s="7"/>
    </row>
    <row r="141" spans="2:6" x14ac:dyDescent="0.2">
      <c r="B141" s="7"/>
      <c r="F141" s="7"/>
    </row>
    <row r="142" spans="2:6" x14ac:dyDescent="0.2">
      <c r="B142" s="7"/>
      <c r="F142" s="7"/>
    </row>
    <row r="143" spans="2:6" x14ac:dyDescent="0.2">
      <c r="B143" s="7"/>
      <c r="F143" s="7"/>
    </row>
    <row r="144" spans="2:6" x14ac:dyDescent="0.2">
      <c r="B144" s="7"/>
      <c r="F144" s="7"/>
    </row>
    <row r="145" spans="2:6" x14ac:dyDescent="0.2">
      <c r="B145" s="7"/>
      <c r="F145" s="7"/>
    </row>
    <row r="146" spans="2:6" x14ac:dyDescent="0.2">
      <c r="B146" s="7"/>
      <c r="F146" s="7"/>
    </row>
    <row r="147" spans="2:6" x14ac:dyDescent="0.2">
      <c r="B147" s="7"/>
      <c r="F147" s="7"/>
    </row>
    <row r="148" spans="2:6" x14ac:dyDescent="0.2">
      <c r="B148" s="7"/>
      <c r="F148" s="7"/>
    </row>
    <row r="149" spans="2:6" x14ac:dyDescent="0.2">
      <c r="B149" s="7"/>
      <c r="F149" s="7"/>
    </row>
    <row r="150" spans="2:6" x14ac:dyDescent="0.2">
      <c r="B150" s="7"/>
      <c r="F150" s="7"/>
    </row>
    <row r="151" spans="2:6" x14ac:dyDescent="0.2">
      <c r="B151" s="7"/>
      <c r="F151" s="7"/>
    </row>
    <row r="152" spans="2:6" x14ac:dyDescent="0.2">
      <c r="B152" s="7"/>
      <c r="F152" s="7"/>
    </row>
    <row r="153" spans="2:6" x14ac:dyDescent="0.2">
      <c r="B153" s="7"/>
      <c r="F153" s="7"/>
    </row>
    <row r="154" spans="2:6" x14ac:dyDescent="0.2">
      <c r="B154" s="7"/>
      <c r="F154" s="7"/>
    </row>
    <row r="155" spans="2:6" x14ac:dyDescent="0.2">
      <c r="B155" s="7"/>
      <c r="F155" s="7"/>
    </row>
    <row r="156" spans="2:6" x14ac:dyDescent="0.2">
      <c r="B156" s="7"/>
      <c r="F156" s="7"/>
    </row>
    <row r="157" spans="2:6" x14ac:dyDescent="0.2">
      <c r="B157" s="7"/>
      <c r="F157" s="7"/>
    </row>
    <row r="158" spans="2:6" x14ac:dyDescent="0.2">
      <c r="B158" s="7"/>
      <c r="F158" s="7"/>
    </row>
    <row r="159" spans="2:6" x14ac:dyDescent="0.2">
      <c r="B159" s="7"/>
      <c r="F159" s="7"/>
    </row>
    <row r="160" spans="2:6" x14ac:dyDescent="0.2">
      <c r="B160" s="7"/>
      <c r="F160" s="7"/>
    </row>
    <row r="161" spans="2:6" x14ac:dyDescent="0.2">
      <c r="B161" s="7"/>
      <c r="F161" s="7"/>
    </row>
    <row r="162" spans="2:6" x14ac:dyDescent="0.2">
      <c r="B162" s="7"/>
      <c r="F162" s="7"/>
    </row>
    <row r="163" spans="2:6" x14ac:dyDescent="0.2">
      <c r="B163" s="7"/>
      <c r="F163" s="7"/>
    </row>
    <row r="164" spans="2:6" x14ac:dyDescent="0.2">
      <c r="B164" s="7"/>
      <c r="F164" s="7"/>
    </row>
    <row r="165" spans="2:6" x14ac:dyDescent="0.2">
      <c r="B165" s="7"/>
      <c r="F165" s="7"/>
    </row>
    <row r="166" spans="2:6" x14ac:dyDescent="0.2">
      <c r="B166" s="7"/>
      <c r="F166" s="7"/>
    </row>
    <row r="167" spans="2:6" x14ac:dyDescent="0.2">
      <c r="B167" s="7"/>
      <c r="F167" s="7"/>
    </row>
    <row r="168" spans="2:6" x14ac:dyDescent="0.2">
      <c r="B168" s="7"/>
      <c r="F168" s="7"/>
    </row>
    <row r="169" spans="2:6" x14ac:dyDescent="0.2">
      <c r="B169" s="7"/>
      <c r="F169" s="7"/>
    </row>
    <row r="170" spans="2:6" x14ac:dyDescent="0.2">
      <c r="B170" s="7"/>
      <c r="F170" s="7"/>
    </row>
    <row r="171" spans="2:6" x14ac:dyDescent="0.2">
      <c r="B171" s="7"/>
      <c r="F171" s="7"/>
    </row>
    <row r="172" spans="2:6" x14ac:dyDescent="0.2">
      <c r="B172" s="7"/>
      <c r="F172" s="7"/>
    </row>
    <row r="173" spans="2:6" x14ac:dyDescent="0.2">
      <c r="B173" s="7"/>
      <c r="F173" s="7"/>
    </row>
    <row r="174" spans="2:6" x14ac:dyDescent="0.2">
      <c r="B174" s="7"/>
      <c r="F174" s="7"/>
    </row>
    <row r="175" spans="2:6" x14ac:dyDescent="0.2">
      <c r="B175" s="7"/>
      <c r="F175" s="7"/>
    </row>
    <row r="176" spans="2:6" x14ac:dyDescent="0.2">
      <c r="B176" s="7"/>
      <c r="F176" s="7"/>
    </row>
    <row r="177" spans="2:6" x14ac:dyDescent="0.2">
      <c r="B177" s="7"/>
      <c r="F177" s="7"/>
    </row>
    <row r="178" spans="2:6" x14ac:dyDescent="0.2">
      <c r="B178" s="7"/>
      <c r="F178" s="7"/>
    </row>
    <row r="179" spans="2:6" x14ac:dyDescent="0.2">
      <c r="B179" s="7"/>
      <c r="F179" s="7"/>
    </row>
    <row r="180" spans="2:6" x14ac:dyDescent="0.2">
      <c r="B180" s="7"/>
      <c r="F180" s="7"/>
    </row>
    <row r="181" spans="2:6" x14ac:dyDescent="0.2">
      <c r="B181" s="7"/>
      <c r="F181" s="7"/>
    </row>
    <row r="182" spans="2:6" x14ac:dyDescent="0.2">
      <c r="B182" s="7"/>
      <c r="F182" s="7"/>
    </row>
    <row r="183" spans="2:6" x14ac:dyDescent="0.2">
      <c r="B183" s="7"/>
      <c r="F183" s="7"/>
    </row>
    <row r="184" spans="2:6" x14ac:dyDescent="0.2">
      <c r="B184" s="7"/>
      <c r="F184" s="7"/>
    </row>
    <row r="185" spans="2:6" x14ac:dyDescent="0.2">
      <c r="B185" s="7"/>
      <c r="F185" s="7"/>
    </row>
    <row r="186" spans="2:6" x14ac:dyDescent="0.2">
      <c r="B186" s="7"/>
      <c r="F186" s="7"/>
    </row>
    <row r="187" spans="2:6" x14ac:dyDescent="0.2">
      <c r="B187" s="7"/>
      <c r="F187" s="7"/>
    </row>
    <row r="188" spans="2:6" x14ac:dyDescent="0.2">
      <c r="B188" s="7"/>
      <c r="F188" s="7"/>
    </row>
    <row r="189" spans="2:6" x14ac:dyDescent="0.2">
      <c r="B189" s="7"/>
      <c r="F189" s="7"/>
    </row>
    <row r="190" spans="2:6" x14ac:dyDescent="0.2">
      <c r="B190" s="7"/>
      <c r="F190" s="7"/>
    </row>
    <row r="191" spans="2:6" x14ac:dyDescent="0.2">
      <c r="B191" s="7"/>
      <c r="F191" s="7"/>
    </row>
    <row r="192" spans="2:6" x14ac:dyDescent="0.2">
      <c r="B192" s="7"/>
      <c r="F192" s="7"/>
    </row>
    <row r="193" spans="2:6" x14ac:dyDescent="0.2">
      <c r="B193" s="7"/>
      <c r="F193" s="7"/>
    </row>
    <row r="194" spans="2:6" x14ac:dyDescent="0.2">
      <c r="B194" s="7"/>
      <c r="F194" s="7"/>
    </row>
    <row r="195" spans="2:6" x14ac:dyDescent="0.2">
      <c r="B195" s="7"/>
      <c r="F195" s="7"/>
    </row>
    <row r="196" spans="2:6" x14ac:dyDescent="0.2">
      <c r="B196" s="7"/>
      <c r="F196" s="7"/>
    </row>
    <row r="197" spans="2:6" x14ac:dyDescent="0.2">
      <c r="B197" s="7"/>
      <c r="F197" s="7"/>
    </row>
    <row r="198" spans="2:6" x14ac:dyDescent="0.2">
      <c r="B198" s="7"/>
      <c r="F198" s="7"/>
    </row>
    <row r="199" spans="2:6" x14ac:dyDescent="0.2">
      <c r="B199" s="7"/>
      <c r="F199" s="7"/>
    </row>
    <row r="200" spans="2:6" x14ac:dyDescent="0.2">
      <c r="B200" s="7"/>
      <c r="F200" s="7"/>
    </row>
    <row r="201" spans="2:6" x14ac:dyDescent="0.2">
      <c r="B201" s="7"/>
      <c r="F201" s="7"/>
    </row>
    <row r="202" spans="2:6" x14ac:dyDescent="0.2">
      <c r="B202" s="7"/>
      <c r="F202" s="7"/>
    </row>
    <row r="203" spans="2:6" x14ac:dyDescent="0.2">
      <c r="B203" s="7"/>
      <c r="F203" s="7"/>
    </row>
    <row r="204" spans="2:6" x14ac:dyDescent="0.2">
      <c r="B204" s="7"/>
      <c r="F204" s="7"/>
    </row>
    <row r="205" spans="2:6" x14ac:dyDescent="0.2">
      <c r="B205" s="7"/>
      <c r="F205" s="7"/>
    </row>
    <row r="206" spans="2:6" x14ac:dyDescent="0.2">
      <c r="B206" s="7"/>
      <c r="F206" s="7"/>
    </row>
    <row r="207" spans="2:6" x14ac:dyDescent="0.2">
      <c r="B207" s="7"/>
      <c r="F207" s="7"/>
    </row>
    <row r="208" spans="2:6" x14ac:dyDescent="0.2">
      <c r="B208" s="7"/>
      <c r="F208" s="7"/>
    </row>
    <row r="209" spans="2:6" x14ac:dyDescent="0.2">
      <c r="B209" s="7"/>
      <c r="F209" s="7"/>
    </row>
    <row r="210" spans="2:6" x14ac:dyDescent="0.2">
      <c r="B210" s="7"/>
      <c r="F210" s="7"/>
    </row>
    <row r="211" spans="2:6" x14ac:dyDescent="0.2">
      <c r="B211" s="7"/>
      <c r="F211" s="7"/>
    </row>
    <row r="212" spans="2:6" x14ac:dyDescent="0.2">
      <c r="B212" s="7"/>
      <c r="F212" s="7"/>
    </row>
    <row r="213" spans="2:6" x14ac:dyDescent="0.2">
      <c r="B213" s="7"/>
      <c r="F213" s="7"/>
    </row>
    <row r="214" spans="2:6" x14ac:dyDescent="0.2">
      <c r="B214" s="7"/>
      <c r="F214" s="7"/>
    </row>
    <row r="215" spans="2:6" x14ac:dyDescent="0.2">
      <c r="B215" s="7"/>
      <c r="F215" s="7"/>
    </row>
    <row r="216" spans="2:6" x14ac:dyDescent="0.2">
      <c r="B216" s="7"/>
      <c r="F216" s="7"/>
    </row>
    <row r="217" spans="2:6" x14ac:dyDescent="0.2">
      <c r="B217" s="7"/>
      <c r="F217" s="7"/>
    </row>
    <row r="218" spans="2:6" x14ac:dyDescent="0.2">
      <c r="B218" s="7"/>
      <c r="F218" s="7"/>
    </row>
    <row r="219" spans="2:6" x14ac:dyDescent="0.2">
      <c r="B219" s="7"/>
      <c r="F219" s="7"/>
    </row>
    <row r="220" spans="2:6" x14ac:dyDescent="0.2">
      <c r="B220" s="7"/>
      <c r="F220" s="7"/>
    </row>
    <row r="221" spans="2:6" x14ac:dyDescent="0.2">
      <c r="B221" s="7"/>
      <c r="F221" s="7"/>
    </row>
    <row r="222" spans="2:6" x14ac:dyDescent="0.2">
      <c r="B222" s="7"/>
      <c r="F222" s="7"/>
    </row>
    <row r="223" spans="2:6" x14ac:dyDescent="0.2">
      <c r="B223" s="7"/>
      <c r="F223" s="7"/>
    </row>
    <row r="224" spans="2:6" x14ac:dyDescent="0.2">
      <c r="B224" s="7"/>
      <c r="F224" s="7"/>
    </row>
    <row r="225" spans="2:6" x14ac:dyDescent="0.2">
      <c r="B225" s="7"/>
      <c r="F225" s="7"/>
    </row>
    <row r="226" spans="2:6" x14ac:dyDescent="0.2">
      <c r="B226" s="7"/>
      <c r="F226" s="7"/>
    </row>
    <row r="227" spans="2:6" x14ac:dyDescent="0.2">
      <c r="B227" s="7"/>
      <c r="F227" s="7"/>
    </row>
    <row r="228" spans="2:6" x14ac:dyDescent="0.2">
      <c r="B228" s="7"/>
      <c r="F228" s="7"/>
    </row>
    <row r="229" spans="2:6" x14ac:dyDescent="0.2">
      <c r="B229" s="7"/>
      <c r="F229" s="7"/>
    </row>
    <row r="230" spans="2:6" x14ac:dyDescent="0.2">
      <c r="B230" s="7"/>
      <c r="F230" s="7"/>
    </row>
    <row r="231" spans="2:6" x14ac:dyDescent="0.2">
      <c r="B231" s="7"/>
      <c r="F231" s="7"/>
    </row>
    <row r="232" spans="2:6" x14ac:dyDescent="0.2">
      <c r="B232" s="7"/>
      <c r="F232" s="7"/>
    </row>
    <row r="233" spans="2:6" x14ac:dyDescent="0.2">
      <c r="B233" s="7"/>
      <c r="F233" s="7"/>
    </row>
    <row r="234" spans="2:6" x14ac:dyDescent="0.2">
      <c r="B234" s="7"/>
      <c r="F234" s="7"/>
    </row>
    <row r="235" spans="2:6" x14ac:dyDescent="0.2">
      <c r="B235" s="7"/>
      <c r="F235" s="7"/>
    </row>
    <row r="236" spans="2:6" x14ac:dyDescent="0.2">
      <c r="B236" s="7"/>
      <c r="F236" s="7"/>
    </row>
    <row r="237" spans="2:6" x14ac:dyDescent="0.2">
      <c r="B237" s="7"/>
      <c r="F237" s="7"/>
    </row>
    <row r="238" spans="2:6" x14ac:dyDescent="0.2">
      <c r="B238" s="7"/>
      <c r="F238" s="7"/>
    </row>
    <row r="239" spans="2:6" x14ac:dyDescent="0.2">
      <c r="B239" s="7"/>
      <c r="F239" s="7"/>
    </row>
    <row r="240" spans="2:6" x14ac:dyDescent="0.2">
      <c r="B240" s="7"/>
      <c r="F240" s="7"/>
    </row>
    <row r="241" spans="2:6" x14ac:dyDescent="0.2">
      <c r="B241" s="7"/>
      <c r="F241" s="7"/>
    </row>
    <row r="242" spans="2:6" x14ac:dyDescent="0.2">
      <c r="B242" s="7"/>
      <c r="F242" s="7"/>
    </row>
    <row r="243" spans="2:6" x14ac:dyDescent="0.2">
      <c r="B243" s="7"/>
      <c r="F243" s="7"/>
    </row>
    <row r="244" spans="2:6" x14ac:dyDescent="0.2">
      <c r="B244" s="7"/>
      <c r="F244" s="7"/>
    </row>
    <row r="245" spans="2:6" x14ac:dyDescent="0.2">
      <c r="B245" s="7"/>
      <c r="F245" s="7"/>
    </row>
    <row r="246" spans="2:6" x14ac:dyDescent="0.2">
      <c r="B246" s="7"/>
      <c r="F246" s="7"/>
    </row>
    <row r="247" spans="2:6" x14ac:dyDescent="0.2">
      <c r="B247" s="7"/>
      <c r="F247" s="7"/>
    </row>
    <row r="248" spans="2:6" x14ac:dyDescent="0.2">
      <c r="B248" s="7"/>
      <c r="F248" s="7"/>
    </row>
    <row r="249" spans="2:6" x14ac:dyDescent="0.2">
      <c r="B249" s="7"/>
      <c r="F249" s="7"/>
    </row>
    <row r="250" spans="2:6" x14ac:dyDescent="0.2">
      <c r="B250" s="7"/>
      <c r="F250" s="7"/>
    </row>
    <row r="251" spans="2:6" x14ac:dyDescent="0.2">
      <c r="B251" s="7"/>
      <c r="F251" s="7"/>
    </row>
    <row r="252" spans="2:6" x14ac:dyDescent="0.2">
      <c r="B252" s="7"/>
      <c r="F252" s="7"/>
    </row>
    <row r="253" spans="2:6" x14ac:dyDescent="0.2">
      <c r="B253" s="7"/>
      <c r="F253" s="7"/>
    </row>
    <row r="254" spans="2:6" x14ac:dyDescent="0.2">
      <c r="B254" s="7"/>
      <c r="F254" s="7"/>
    </row>
    <row r="255" spans="2:6" x14ac:dyDescent="0.2">
      <c r="B255" s="7"/>
      <c r="F255" s="7"/>
    </row>
    <row r="256" spans="2:6" x14ac:dyDescent="0.2">
      <c r="B256" s="7"/>
      <c r="F256" s="7"/>
    </row>
    <row r="257" spans="2:6" x14ac:dyDescent="0.2">
      <c r="B257" s="7"/>
      <c r="F257" s="7"/>
    </row>
    <row r="258" spans="2:6" x14ac:dyDescent="0.2">
      <c r="B258" s="7"/>
      <c r="F258" s="7"/>
    </row>
    <row r="259" spans="2:6" x14ac:dyDescent="0.2">
      <c r="B259" s="7"/>
      <c r="F259" s="7"/>
    </row>
    <row r="260" spans="2:6" x14ac:dyDescent="0.2">
      <c r="B260" s="7"/>
      <c r="F260" s="7"/>
    </row>
    <row r="261" spans="2:6" x14ac:dyDescent="0.2">
      <c r="B261" s="7"/>
      <c r="F261" s="7"/>
    </row>
    <row r="262" spans="2:6" x14ac:dyDescent="0.2">
      <c r="B262" s="7"/>
      <c r="F262" s="7"/>
    </row>
    <row r="263" spans="2:6" x14ac:dyDescent="0.2">
      <c r="B263" s="7"/>
      <c r="F263" s="7"/>
    </row>
    <row r="264" spans="2:6" x14ac:dyDescent="0.2">
      <c r="B264" s="7"/>
      <c r="F264" s="7"/>
    </row>
    <row r="265" spans="2:6" x14ac:dyDescent="0.2">
      <c r="B265" s="7"/>
      <c r="F265" s="7"/>
    </row>
    <row r="266" spans="2:6" x14ac:dyDescent="0.2">
      <c r="B266" s="7"/>
      <c r="F266" s="7"/>
    </row>
    <row r="267" spans="2:6" x14ac:dyDescent="0.2">
      <c r="B267" s="7"/>
      <c r="F267" s="7"/>
    </row>
    <row r="268" spans="2:6" x14ac:dyDescent="0.2">
      <c r="B268" s="7"/>
      <c r="F268" s="7"/>
    </row>
    <row r="269" spans="2:6" x14ac:dyDescent="0.2">
      <c r="B269" s="7"/>
      <c r="F269" s="7"/>
    </row>
    <row r="270" spans="2:6" x14ac:dyDescent="0.2">
      <c r="B270" s="7"/>
      <c r="F270" s="7"/>
    </row>
    <row r="271" spans="2:6" x14ac:dyDescent="0.2">
      <c r="B271" s="7"/>
      <c r="F271" s="7"/>
    </row>
    <row r="272" spans="2:6" x14ac:dyDescent="0.2">
      <c r="B272" s="7"/>
      <c r="F272" s="7"/>
    </row>
    <row r="273" spans="2:6" x14ac:dyDescent="0.2">
      <c r="B273" s="7"/>
      <c r="F273" s="7"/>
    </row>
    <row r="274" spans="2:6" x14ac:dyDescent="0.2">
      <c r="B274" s="7"/>
      <c r="F274" s="7"/>
    </row>
    <row r="275" spans="2:6" x14ac:dyDescent="0.2">
      <c r="B275" s="7"/>
      <c r="F275" s="7"/>
    </row>
    <row r="276" spans="2:6" x14ac:dyDescent="0.2">
      <c r="B276" s="7"/>
      <c r="F276" s="7"/>
    </row>
    <row r="277" spans="2:6" x14ac:dyDescent="0.2">
      <c r="B277" s="7"/>
      <c r="F277" s="7"/>
    </row>
    <row r="278" spans="2:6" x14ac:dyDescent="0.2">
      <c r="B278" s="7"/>
      <c r="F278" s="7"/>
    </row>
    <row r="279" spans="2:6" x14ac:dyDescent="0.2">
      <c r="B279" s="7"/>
      <c r="F279" s="7"/>
    </row>
    <row r="280" spans="2:6" x14ac:dyDescent="0.2">
      <c r="B280" s="7"/>
      <c r="F280" s="7"/>
    </row>
    <row r="281" spans="2:6" x14ac:dyDescent="0.2">
      <c r="B281" s="7"/>
      <c r="F281" s="7"/>
    </row>
    <row r="282" spans="2:6" x14ac:dyDescent="0.2">
      <c r="B282" s="7"/>
      <c r="F282" s="7"/>
    </row>
    <row r="283" spans="2:6" x14ac:dyDescent="0.2">
      <c r="B283" s="7"/>
      <c r="F283" s="7"/>
    </row>
    <row r="284" spans="2:6" x14ac:dyDescent="0.2">
      <c r="B284" s="7"/>
      <c r="F284" s="7"/>
    </row>
    <row r="285" spans="2:6" x14ac:dyDescent="0.2">
      <c r="B285" s="7"/>
      <c r="F285" s="7"/>
    </row>
    <row r="286" spans="2:6" x14ac:dyDescent="0.2">
      <c r="B286" s="7"/>
      <c r="F286" s="7"/>
    </row>
    <row r="287" spans="2:6" x14ac:dyDescent="0.2">
      <c r="B287" s="7"/>
      <c r="F287" s="7"/>
    </row>
    <row r="288" spans="2:6" x14ac:dyDescent="0.2">
      <c r="B288" s="7"/>
      <c r="F288" s="7"/>
    </row>
    <row r="289" spans="2:6" x14ac:dyDescent="0.2">
      <c r="B289" s="7"/>
      <c r="F289" s="7"/>
    </row>
    <row r="290" spans="2:6" x14ac:dyDescent="0.2">
      <c r="B290" s="7"/>
      <c r="F290" s="7"/>
    </row>
    <row r="291" spans="2:6" x14ac:dyDescent="0.2">
      <c r="B291" s="7"/>
      <c r="F291" s="7"/>
    </row>
    <row r="292" spans="2:6" x14ac:dyDescent="0.2">
      <c r="B292" s="7"/>
      <c r="F292" s="7"/>
    </row>
    <row r="293" spans="2:6" x14ac:dyDescent="0.2">
      <c r="B293" s="7"/>
      <c r="F293" s="7"/>
    </row>
    <row r="294" spans="2:6" x14ac:dyDescent="0.2">
      <c r="B294" s="7"/>
      <c r="F294" s="7"/>
    </row>
    <row r="295" spans="2:6" x14ac:dyDescent="0.2">
      <c r="B295" s="7"/>
      <c r="F295" s="7"/>
    </row>
    <row r="296" spans="2:6" x14ac:dyDescent="0.2">
      <c r="B296" s="7"/>
      <c r="F296" s="7"/>
    </row>
    <row r="297" spans="2:6" x14ac:dyDescent="0.2">
      <c r="B297" s="7"/>
      <c r="F297" s="7"/>
    </row>
    <row r="298" spans="2:6" x14ac:dyDescent="0.2">
      <c r="B298" s="7"/>
      <c r="F298" s="7"/>
    </row>
    <row r="299" spans="2:6" x14ac:dyDescent="0.2">
      <c r="B299" s="7"/>
      <c r="F299" s="7"/>
    </row>
    <row r="300" spans="2:6" x14ac:dyDescent="0.2">
      <c r="B300" s="7"/>
      <c r="F300" s="7"/>
    </row>
    <row r="301" spans="2:6" x14ac:dyDescent="0.2">
      <c r="B301" s="7"/>
      <c r="F301" s="7"/>
    </row>
    <row r="302" spans="2:6" x14ac:dyDescent="0.2">
      <c r="B302" s="7"/>
      <c r="F302" s="7"/>
    </row>
    <row r="303" spans="2:6" x14ac:dyDescent="0.2">
      <c r="B303" s="7"/>
      <c r="F303" s="7"/>
    </row>
    <row r="304" spans="2:6" x14ac:dyDescent="0.2">
      <c r="B304" s="7"/>
      <c r="F304" s="7"/>
    </row>
    <row r="305" spans="2:6" x14ac:dyDescent="0.2">
      <c r="B305" s="7"/>
      <c r="F305" s="7"/>
    </row>
    <row r="306" spans="2:6" x14ac:dyDescent="0.2">
      <c r="B306" s="7"/>
      <c r="F306" s="7"/>
    </row>
    <row r="307" spans="2:6" x14ac:dyDescent="0.2">
      <c r="B307" s="7"/>
      <c r="F307" s="7"/>
    </row>
    <row r="308" spans="2:6" x14ac:dyDescent="0.2">
      <c r="B308" s="7"/>
      <c r="F308" s="7"/>
    </row>
    <row r="309" spans="2:6" x14ac:dyDescent="0.2">
      <c r="B309" s="7"/>
      <c r="F309" s="7"/>
    </row>
    <row r="310" spans="2:6" x14ac:dyDescent="0.2">
      <c r="B310" s="7"/>
      <c r="F310" s="7"/>
    </row>
    <row r="311" spans="2:6" x14ac:dyDescent="0.2">
      <c r="B311" s="7"/>
      <c r="F311" s="7"/>
    </row>
    <row r="312" spans="2:6" x14ac:dyDescent="0.2">
      <c r="B312" s="7"/>
      <c r="F312" s="7"/>
    </row>
    <row r="313" spans="2:6" x14ac:dyDescent="0.2">
      <c r="B313" s="7"/>
      <c r="F313" s="7"/>
    </row>
    <row r="314" spans="2:6" x14ac:dyDescent="0.2">
      <c r="B314" s="7"/>
      <c r="F314" s="7"/>
    </row>
    <row r="315" spans="2:6" x14ac:dyDescent="0.2">
      <c r="B315" s="7"/>
      <c r="F315" s="7"/>
    </row>
    <row r="316" spans="2:6" x14ac:dyDescent="0.2">
      <c r="B316" s="7"/>
      <c r="F316" s="7"/>
    </row>
    <row r="317" spans="2:6" x14ac:dyDescent="0.2">
      <c r="B317" s="7"/>
      <c r="F317" s="7"/>
    </row>
    <row r="318" spans="2:6" x14ac:dyDescent="0.2">
      <c r="B318" s="7"/>
      <c r="F318" s="7"/>
    </row>
    <row r="319" spans="2:6" x14ac:dyDescent="0.2">
      <c r="B319" s="7"/>
      <c r="F319" s="7"/>
    </row>
    <row r="320" spans="2:6" x14ac:dyDescent="0.2">
      <c r="B320" s="7"/>
      <c r="F320" s="7"/>
    </row>
    <row r="321" spans="2:6" x14ac:dyDescent="0.2">
      <c r="B321" s="7"/>
      <c r="F321" s="7"/>
    </row>
    <row r="322" spans="2:6" x14ac:dyDescent="0.2">
      <c r="B322" s="7"/>
      <c r="F322" s="7"/>
    </row>
    <row r="323" spans="2:6" x14ac:dyDescent="0.2">
      <c r="B323" s="7"/>
      <c r="F323" s="7"/>
    </row>
    <row r="324" spans="2:6" x14ac:dyDescent="0.2">
      <c r="B324" s="7"/>
      <c r="F324" s="7"/>
    </row>
    <row r="325" spans="2:6" x14ac:dyDescent="0.2">
      <c r="B325" s="7"/>
      <c r="F325" s="7"/>
    </row>
    <row r="326" spans="2:6" x14ac:dyDescent="0.2">
      <c r="B326" s="7"/>
      <c r="F326" s="7"/>
    </row>
    <row r="327" spans="2:6" x14ac:dyDescent="0.2">
      <c r="B327" s="7"/>
      <c r="F327" s="7"/>
    </row>
    <row r="328" spans="2:6" x14ac:dyDescent="0.2">
      <c r="B328" s="7"/>
      <c r="F328" s="7"/>
    </row>
    <row r="329" spans="2:6" x14ac:dyDescent="0.2">
      <c r="B329" s="7"/>
      <c r="F329" s="7"/>
    </row>
    <row r="330" spans="2:6" x14ac:dyDescent="0.2">
      <c r="B330" s="7"/>
      <c r="F330" s="7"/>
    </row>
    <row r="331" spans="2:6" x14ac:dyDescent="0.2">
      <c r="B331" s="7"/>
      <c r="F331" s="7"/>
    </row>
    <row r="332" spans="2:6" x14ac:dyDescent="0.2">
      <c r="B332" s="7"/>
      <c r="F332" s="7"/>
    </row>
    <row r="333" spans="2:6" x14ac:dyDescent="0.2">
      <c r="B333" s="7"/>
      <c r="F333" s="7"/>
    </row>
    <row r="334" spans="2:6" x14ac:dyDescent="0.2">
      <c r="B334" s="7"/>
      <c r="F334" s="7"/>
    </row>
    <row r="335" spans="2:6" x14ac:dyDescent="0.2">
      <c r="B335" s="7"/>
      <c r="F335" s="7"/>
    </row>
    <row r="336" spans="2:6" x14ac:dyDescent="0.2">
      <c r="B336" s="7"/>
      <c r="F336" s="7"/>
    </row>
    <row r="337" spans="2:6" x14ac:dyDescent="0.2">
      <c r="B337" s="7"/>
      <c r="F337" s="7"/>
    </row>
    <row r="338" spans="2:6" x14ac:dyDescent="0.2">
      <c r="B338" s="7"/>
      <c r="F338" s="7"/>
    </row>
    <row r="339" spans="2:6" x14ac:dyDescent="0.2">
      <c r="B339" s="7"/>
      <c r="F339" s="7"/>
    </row>
    <row r="340" spans="2:6" x14ac:dyDescent="0.2">
      <c r="B340" s="7"/>
      <c r="F340" s="7"/>
    </row>
    <row r="341" spans="2:6" x14ac:dyDescent="0.2">
      <c r="B341" s="7"/>
      <c r="F341" s="7"/>
    </row>
    <row r="342" spans="2:6" x14ac:dyDescent="0.2">
      <c r="B342" s="7"/>
      <c r="F342" s="7"/>
    </row>
    <row r="343" spans="2:6" x14ac:dyDescent="0.2">
      <c r="B343" s="7"/>
      <c r="F343" s="7"/>
    </row>
    <row r="344" spans="2:6" x14ac:dyDescent="0.2">
      <c r="B344" s="7"/>
      <c r="F344" s="7"/>
    </row>
    <row r="345" spans="2:6" x14ac:dyDescent="0.2">
      <c r="B345" s="7"/>
      <c r="F345" s="7"/>
    </row>
    <row r="346" spans="2:6" x14ac:dyDescent="0.2">
      <c r="B346" s="7"/>
      <c r="F346" s="7"/>
    </row>
    <row r="347" spans="2:6" x14ac:dyDescent="0.2">
      <c r="B347" s="7"/>
      <c r="F347" s="7"/>
    </row>
    <row r="348" spans="2:6" x14ac:dyDescent="0.2">
      <c r="B348" s="7"/>
      <c r="F348" s="7"/>
    </row>
    <row r="349" spans="2:6" x14ac:dyDescent="0.2">
      <c r="B349" s="7"/>
      <c r="F349" s="7"/>
    </row>
    <row r="350" spans="2:6" x14ac:dyDescent="0.2">
      <c r="B350" s="7"/>
      <c r="F350" s="7"/>
    </row>
    <row r="351" spans="2:6" x14ac:dyDescent="0.2">
      <c r="B351" s="7"/>
      <c r="F351" s="7"/>
    </row>
    <row r="352" spans="2:6" x14ac:dyDescent="0.2">
      <c r="B352" s="7"/>
      <c r="F352" s="7"/>
    </row>
    <row r="353" spans="2:6" x14ac:dyDescent="0.2">
      <c r="B353" s="7"/>
      <c r="F353" s="7"/>
    </row>
    <row r="354" spans="2:6" x14ac:dyDescent="0.2">
      <c r="B354" s="7"/>
      <c r="F354" s="7"/>
    </row>
    <row r="355" spans="2:6" x14ac:dyDescent="0.2">
      <c r="B355" s="7"/>
      <c r="F355" s="7"/>
    </row>
    <row r="356" spans="2:6" x14ac:dyDescent="0.2">
      <c r="B356" s="7"/>
      <c r="F356" s="7"/>
    </row>
    <row r="357" spans="2:6" x14ac:dyDescent="0.2">
      <c r="B357" s="7"/>
      <c r="F357" s="7"/>
    </row>
    <row r="358" spans="2:6" x14ac:dyDescent="0.2">
      <c r="B358" s="7"/>
      <c r="F358" s="7"/>
    </row>
    <row r="359" spans="2:6" x14ac:dyDescent="0.2">
      <c r="B359" s="7"/>
      <c r="F359" s="7"/>
    </row>
    <row r="360" spans="2:6" x14ac:dyDescent="0.2">
      <c r="B360" s="7"/>
      <c r="F360" s="7"/>
    </row>
    <row r="361" spans="2:6" x14ac:dyDescent="0.2">
      <c r="B361" s="7"/>
      <c r="F361" s="7"/>
    </row>
    <row r="362" spans="2:6" x14ac:dyDescent="0.2">
      <c r="B362" s="7"/>
      <c r="F362" s="7"/>
    </row>
    <row r="363" spans="2:6" x14ac:dyDescent="0.2">
      <c r="B363" s="7"/>
      <c r="F363" s="7"/>
    </row>
    <row r="364" spans="2:6" x14ac:dyDescent="0.2">
      <c r="B364" s="7"/>
      <c r="F364" s="7"/>
    </row>
    <row r="365" spans="2:6" x14ac:dyDescent="0.2">
      <c r="B365" s="7"/>
      <c r="F365" s="7"/>
    </row>
    <row r="366" spans="2:6" x14ac:dyDescent="0.2">
      <c r="B366" s="7"/>
      <c r="F366" s="7"/>
    </row>
    <row r="367" spans="2:6" x14ac:dyDescent="0.2">
      <c r="B367" s="7"/>
      <c r="F367" s="7"/>
    </row>
    <row r="368" spans="2:6" x14ac:dyDescent="0.2">
      <c r="B368" s="7"/>
      <c r="F368" s="7"/>
    </row>
    <row r="369" spans="2:6" x14ac:dyDescent="0.2">
      <c r="B369" s="7"/>
      <c r="F369" s="7"/>
    </row>
    <row r="370" spans="2:6" x14ac:dyDescent="0.2">
      <c r="B370" s="7"/>
      <c r="F370" s="7"/>
    </row>
    <row r="371" spans="2:6" x14ac:dyDescent="0.2">
      <c r="B371" s="7"/>
      <c r="F371" s="7"/>
    </row>
    <row r="372" spans="2:6" x14ac:dyDescent="0.2">
      <c r="B372" s="7"/>
      <c r="F372" s="7"/>
    </row>
    <row r="373" spans="2:6" x14ac:dyDescent="0.2">
      <c r="B373" s="7"/>
      <c r="F373" s="7"/>
    </row>
    <row r="374" spans="2:6" x14ac:dyDescent="0.2">
      <c r="B374" s="7"/>
      <c r="F374" s="7"/>
    </row>
    <row r="375" spans="2:6" x14ac:dyDescent="0.2">
      <c r="B375" s="7"/>
      <c r="F375" s="7"/>
    </row>
    <row r="376" spans="2:6" x14ac:dyDescent="0.2">
      <c r="B376" s="7"/>
      <c r="F376" s="7"/>
    </row>
    <row r="377" spans="2:6" x14ac:dyDescent="0.2">
      <c r="B377" s="7"/>
      <c r="F377" s="7"/>
    </row>
    <row r="378" spans="2:6" x14ac:dyDescent="0.2">
      <c r="B378" s="7"/>
      <c r="F378" s="7"/>
    </row>
    <row r="379" spans="2:6" x14ac:dyDescent="0.2">
      <c r="B379" s="7"/>
      <c r="F379" s="7"/>
    </row>
    <row r="380" spans="2:6" x14ac:dyDescent="0.2">
      <c r="B380" s="7"/>
      <c r="F380" s="7"/>
    </row>
    <row r="381" spans="2:6" x14ac:dyDescent="0.2">
      <c r="B381" s="7"/>
      <c r="F381" s="7"/>
    </row>
    <row r="382" spans="2:6" x14ac:dyDescent="0.2">
      <c r="B382" s="7"/>
      <c r="F382" s="7"/>
    </row>
    <row r="383" spans="2:6" x14ac:dyDescent="0.2">
      <c r="B383" s="7"/>
      <c r="F383" s="7"/>
    </row>
    <row r="384" spans="2:6" x14ac:dyDescent="0.2">
      <c r="B384" s="7"/>
      <c r="F384" s="7"/>
    </row>
    <row r="385" spans="2:6" x14ac:dyDescent="0.2">
      <c r="B385" s="7"/>
      <c r="F385" s="7"/>
    </row>
    <row r="386" spans="2:6" x14ac:dyDescent="0.2">
      <c r="B386" s="7"/>
      <c r="F386" s="7"/>
    </row>
    <row r="387" spans="2:6" x14ac:dyDescent="0.2">
      <c r="B387" s="7"/>
      <c r="F387" s="7"/>
    </row>
    <row r="388" spans="2:6" x14ac:dyDescent="0.2">
      <c r="B388" s="7"/>
      <c r="F388" s="7"/>
    </row>
    <row r="389" spans="2:6" x14ac:dyDescent="0.2">
      <c r="B389" s="7"/>
      <c r="F389" s="7"/>
    </row>
    <row r="390" spans="2:6" x14ac:dyDescent="0.2">
      <c r="B390" s="7"/>
      <c r="F390" s="7"/>
    </row>
    <row r="391" spans="2:6" x14ac:dyDescent="0.2">
      <c r="B391" s="7"/>
      <c r="F391" s="7"/>
    </row>
    <row r="392" spans="2:6" x14ac:dyDescent="0.2">
      <c r="B392" s="7"/>
      <c r="F392" s="7"/>
    </row>
    <row r="393" spans="2:6" x14ac:dyDescent="0.2">
      <c r="B393" s="7"/>
      <c r="F393" s="7"/>
    </row>
    <row r="394" spans="2:6" x14ac:dyDescent="0.2">
      <c r="B394" s="7"/>
      <c r="F394" s="7"/>
    </row>
    <row r="395" spans="2:6" x14ac:dyDescent="0.2">
      <c r="B395" s="7"/>
      <c r="F395" s="7"/>
    </row>
    <row r="396" spans="2:6" x14ac:dyDescent="0.2">
      <c r="B396" s="7"/>
      <c r="F396" s="7"/>
    </row>
    <row r="397" spans="2:6" x14ac:dyDescent="0.2">
      <c r="B397" s="7"/>
      <c r="F397" s="7"/>
    </row>
    <row r="398" spans="2:6" x14ac:dyDescent="0.2">
      <c r="B398" s="7"/>
      <c r="F398" s="7"/>
    </row>
    <row r="399" spans="2:6" x14ac:dyDescent="0.2">
      <c r="B399" s="7"/>
      <c r="F399" s="7"/>
    </row>
    <row r="400" spans="2:6" x14ac:dyDescent="0.2">
      <c r="B400" s="7"/>
      <c r="F400" s="7"/>
    </row>
    <row r="401" spans="2:6" x14ac:dyDescent="0.2">
      <c r="B401" s="7"/>
      <c r="F401" s="7"/>
    </row>
    <row r="402" spans="2:6" x14ac:dyDescent="0.2">
      <c r="B402" s="7"/>
      <c r="F402" s="7"/>
    </row>
    <row r="403" spans="2:6" x14ac:dyDescent="0.2">
      <c r="B403" s="7"/>
      <c r="F403" s="7"/>
    </row>
    <row r="404" spans="2:6" x14ac:dyDescent="0.2">
      <c r="B404" s="7"/>
      <c r="F404" s="7"/>
    </row>
    <row r="405" spans="2:6" x14ac:dyDescent="0.2">
      <c r="B405" s="7"/>
      <c r="F405" s="7"/>
    </row>
    <row r="406" spans="2:6" x14ac:dyDescent="0.2">
      <c r="B406" s="7"/>
      <c r="F406" s="7"/>
    </row>
    <row r="407" spans="2:6" x14ac:dyDescent="0.2">
      <c r="B407" s="7"/>
      <c r="F407" s="7"/>
    </row>
    <row r="408" spans="2:6" x14ac:dyDescent="0.2">
      <c r="B408" s="7"/>
      <c r="F408" s="7"/>
    </row>
    <row r="409" spans="2:6" x14ac:dyDescent="0.2">
      <c r="B409" s="7"/>
      <c r="F409" s="7"/>
    </row>
    <row r="410" spans="2:6" x14ac:dyDescent="0.2">
      <c r="B410" s="7"/>
      <c r="F410" s="7"/>
    </row>
    <row r="411" spans="2:6" x14ac:dyDescent="0.2">
      <c r="B411" s="7"/>
      <c r="F411" s="7"/>
    </row>
    <row r="412" spans="2:6" x14ac:dyDescent="0.2">
      <c r="B412" s="7"/>
      <c r="F412" s="7"/>
    </row>
    <row r="413" spans="2:6" x14ac:dyDescent="0.2">
      <c r="B413" s="7"/>
      <c r="F413" s="7"/>
    </row>
    <row r="414" spans="2:6" x14ac:dyDescent="0.2">
      <c r="B414" s="7"/>
      <c r="F414" s="7"/>
    </row>
    <row r="415" spans="2:6" x14ac:dyDescent="0.2">
      <c r="B415" s="7"/>
      <c r="F415" s="7"/>
    </row>
    <row r="416" spans="2:6" x14ac:dyDescent="0.2">
      <c r="B416" s="7"/>
      <c r="F416" s="7"/>
    </row>
    <row r="417" spans="2:6" x14ac:dyDescent="0.2">
      <c r="B417" s="7"/>
      <c r="F417" s="7"/>
    </row>
    <row r="418" spans="2:6" x14ac:dyDescent="0.2">
      <c r="B418" s="7"/>
      <c r="F418" s="7"/>
    </row>
    <row r="419" spans="2:6" x14ac:dyDescent="0.2">
      <c r="B419" s="7"/>
      <c r="F419" s="7"/>
    </row>
    <row r="420" spans="2:6" x14ac:dyDescent="0.2">
      <c r="B420" s="7"/>
      <c r="F420" s="7"/>
    </row>
    <row r="421" spans="2:6" x14ac:dyDescent="0.2">
      <c r="B421" s="7"/>
      <c r="F421" s="7"/>
    </row>
    <row r="422" spans="2:6" x14ac:dyDescent="0.2">
      <c r="B422" s="7"/>
      <c r="F422" s="7"/>
    </row>
    <row r="423" spans="2:6" x14ac:dyDescent="0.2">
      <c r="B423" s="7"/>
      <c r="F423" s="7"/>
    </row>
    <row r="424" spans="2:6" x14ac:dyDescent="0.2">
      <c r="B424" s="7"/>
      <c r="F424" s="7"/>
    </row>
    <row r="425" spans="2:6" x14ac:dyDescent="0.2">
      <c r="B425" s="7"/>
      <c r="F425" s="7"/>
    </row>
    <row r="426" spans="2:6" x14ac:dyDescent="0.2">
      <c r="B426" s="7"/>
      <c r="F426" s="7"/>
    </row>
    <row r="427" spans="2:6" x14ac:dyDescent="0.2">
      <c r="B427" s="7"/>
      <c r="F427" s="7"/>
    </row>
    <row r="428" spans="2:6" x14ac:dyDescent="0.2">
      <c r="B428" s="7"/>
      <c r="F428" s="7"/>
    </row>
    <row r="429" spans="2:6" x14ac:dyDescent="0.2">
      <c r="B429" s="7"/>
      <c r="F429" s="7"/>
    </row>
    <row r="430" spans="2:6" x14ac:dyDescent="0.2">
      <c r="B430" s="7"/>
      <c r="F430" s="7"/>
    </row>
    <row r="431" spans="2:6" x14ac:dyDescent="0.2">
      <c r="B431" s="7"/>
      <c r="F431" s="7"/>
    </row>
    <row r="432" spans="2:6" x14ac:dyDescent="0.2">
      <c r="B432" s="7"/>
      <c r="F432" s="7"/>
    </row>
    <row r="433" spans="2:6" x14ac:dyDescent="0.2">
      <c r="B433" s="7"/>
      <c r="F433" s="7"/>
    </row>
    <row r="434" spans="2:6" x14ac:dyDescent="0.2">
      <c r="B434" s="7"/>
      <c r="F434" s="7"/>
    </row>
    <row r="435" spans="2:6" x14ac:dyDescent="0.2">
      <c r="B435" s="7"/>
      <c r="F435" s="7"/>
    </row>
    <row r="436" spans="2:6" x14ac:dyDescent="0.2">
      <c r="B436" s="7"/>
      <c r="F436" s="7"/>
    </row>
    <row r="437" spans="2:6" x14ac:dyDescent="0.2">
      <c r="B437" s="7"/>
      <c r="F437" s="7"/>
    </row>
    <row r="438" spans="2:6" x14ac:dyDescent="0.2">
      <c r="B438" s="7"/>
      <c r="F438" s="7"/>
    </row>
    <row r="439" spans="2:6" x14ac:dyDescent="0.2">
      <c r="B439" s="7"/>
      <c r="F439" s="7"/>
    </row>
    <row r="440" spans="2:6" x14ac:dyDescent="0.2">
      <c r="B440" s="7"/>
      <c r="F440" s="7"/>
    </row>
    <row r="441" spans="2:6" x14ac:dyDescent="0.2">
      <c r="B441" s="7"/>
      <c r="F441" s="7"/>
    </row>
    <row r="442" spans="2:6" x14ac:dyDescent="0.2">
      <c r="B442" s="7"/>
      <c r="F442" s="7"/>
    </row>
    <row r="443" spans="2:6" x14ac:dyDescent="0.2">
      <c r="B443" s="7"/>
      <c r="F443" s="7"/>
    </row>
    <row r="444" spans="2:6" x14ac:dyDescent="0.2">
      <c r="B444" s="7"/>
      <c r="F444" s="7"/>
    </row>
    <row r="445" spans="2:6" x14ac:dyDescent="0.2">
      <c r="B445" s="7"/>
      <c r="F445" s="7"/>
    </row>
    <row r="446" spans="2:6" x14ac:dyDescent="0.2">
      <c r="B446" s="7"/>
      <c r="F446" s="7"/>
    </row>
    <row r="447" spans="2:6" x14ac:dyDescent="0.2">
      <c r="B447" s="7"/>
      <c r="F447" s="7"/>
    </row>
    <row r="448" spans="2:6" x14ac:dyDescent="0.2">
      <c r="B448" s="7"/>
      <c r="F448" s="7"/>
    </row>
    <row r="449" spans="2:6" x14ac:dyDescent="0.2">
      <c r="B449" s="7"/>
      <c r="F449" s="7"/>
    </row>
    <row r="450" spans="2:6" x14ac:dyDescent="0.2">
      <c r="B450" s="7"/>
      <c r="F450" s="7"/>
    </row>
    <row r="451" spans="2:6" x14ac:dyDescent="0.2">
      <c r="B451" s="7"/>
      <c r="F451" s="7"/>
    </row>
    <row r="452" spans="2:6" x14ac:dyDescent="0.2">
      <c r="B452" s="7"/>
      <c r="F452" s="7"/>
    </row>
    <row r="453" spans="2:6" x14ac:dyDescent="0.2">
      <c r="B453" s="7"/>
      <c r="F453" s="7"/>
    </row>
    <row r="454" spans="2:6" x14ac:dyDescent="0.2">
      <c r="B454" s="7"/>
      <c r="F454" s="7"/>
    </row>
    <row r="455" spans="2:6" x14ac:dyDescent="0.2">
      <c r="B455" s="7"/>
      <c r="F455" s="7"/>
    </row>
    <row r="456" spans="2:6" x14ac:dyDescent="0.2">
      <c r="B456" s="7"/>
      <c r="F456" s="7"/>
    </row>
    <row r="457" spans="2:6" x14ac:dyDescent="0.2">
      <c r="B457" s="7"/>
      <c r="F457" s="7"/>
    </row>
    <row r="458" spans="2:6" x14ac:dyDescent="0.2">
      <c r="B458" s="7"/>
      <c r="F458" s="7"/>
    </row>
    <row r="459" spans="2:6" x14ac:dyDescent="0.2">
      <c r="B459" s="7"/>
      <c r="F459" s="7"/>
    </row>
    <row r="460" spans="2:6" x14ac:dyDescent="0.2">
      <c r="B460" s="7"/>
      <c r="F460" s="7"/>
    </row>
    <row r="461" spans="2:6" x14ac:dyDescent="0.2">
      <c r="B461" s="7"/>
      <c r="F461" s="7"/>
    </row>
    <row r="462" spans="2:6" x14ac:dyDescent="0.2">
      <c r="B462" s="7"/>
      <c r="F462" s="7"/>
    </row>
    <row r="463" spans="2:6" x14ac:dyDescent="0.2">
      <c r="B463" s="7"/>
      <c r="F463" s="7"/>
    </row>
    <row r="464" spans="2:6" x14ac:dyDescent="0.2">
      <c r="B464" s="7"/>
      <c r="F464" s="7"/>
    </row>
    <row r="465" spans="2:6" x14ac:dyDescent="0.2">
      <c r="B465" s="7"/>
      <c r="F465" s="7"/>
    </row>
    <row r="466" spans="2:6" x14ac:dyDescent="0.2">
      <c r="B466" s="7"/>
      <c r="F466" s="7"/>
    </row>
    <row r="467" spans="2:6" x14ac:dyDescent="0.2">
      <c r="B467" s="7"/>
      <c r="F467" s="7"/>
    </row>
    <row r="468" spans="2:6" x14ac:dyDescent="0.2">
      <c r="B468" s="7"/>
      <c r="F468" s="7"/>
    </row>
    <row r="469" spans="2:6" x14ac:dyDescent="0.2">
      <c r="B469" s="7"/>
      <c r="F469" s="7"/>
    </row>
    <row r="470" spans="2:6" x14ac:dyDescent="0.2">
      <c r="B470" s="7"/>
      <c r="F470" s="7"/>
    </row>
    <row r="471" spans="2:6" x14ac:dyDescent="0.2">
      <c r="B471" s="7"/>
      <c r="F471" s="7"/>
    </row>
    <row r="472" spans="2:6" x14ac:dyDescent="0.2">
      <c r="B472" s="7"/>
      <c r="F472" s="7"/>
    </row>
    <row r="473" spans="2:6" x14ac:dyDescent="0.2">
      <c r="B473" s="7"/>
      <c r="F473" s="7"/>
    </row>
    <row r="474" spans="2:6" x14ac:dyDescent="0.2">
      <c r="B474" s="7"/>
      <c r="F474" s="7"/>
    </row>
    <row r="475" spans="2:6" x14ac:dyDescent="0.2">
      <c r="B475" s="7"/>
      <c r="F475" s="7"/>
    </row>
    <row r="476" spans="2:6" x14ac:dyDescent="0.2">
      <c r="B476" s="7"/>
      <c r="F476" s="7"/>
    </row>
    <row r="477" spans="2:6" x14ac:dyDescent="0.2">
      <c r="B477" s="7"/>
      <c r="F477" s="7"/>
    </row>
    <row r="478" spans="2:6" x14ac:dyDescent="0.2">
      <c r="B478" s="7"/>
      <c r="F478" s="7"/>
    </row>
    <row r="479" spans="2:6" x14ac:dyDescent="0.2">
      <c r="B479" s="7"/>
      <c r="F479" s="7"/>
    </row>
    <row r="480" spans="2:6" x14ac:dyDescent="0.2">
      <c r="B480" s="7"/>
      <c r="F480" s="7"/>
    </row>
    <row r="481" spans="2:6" x14ac:dyDescent="0.2">
      <c r="B481" s="7"/>
      <c r="F481" s="7"/>
    </row>
    <row r="482" spans="2:6" x14ac:dyDescent="0.2">
      <c r="B482" s="7"/>
      <c r="F482" s="7"/>
    </row>
    <row r="483" spans="2:6" x14ac:dyDescent="0.2">
      <c r="B483" s="7"/>
      <c r="F483" s="7"/>
    </row>
    <row r="484" spans="2:6" x14ac:dyDescent="0.2">
      <c r="B484" s="7"/>
      <c r="F484" s="7"/>
    </row>
    <row r="485" spans="2:6" x14ac:dyDescent="0.2">
      <c r="B485" s="7"/>
      <c r="F485" s="7"/>
    </row>
    <row r="486" spans="2:6" x14ac:dyDescent="0.2">
      <c r="B486" s="7"/>
      <c r="F486" s="7"/>
    </row>
    <row r="487" spans="2:6" x14ac:dyDescent="0.2">
      <c r="B487" s="7"/>
      <c r="F487" s="7"/>
    </row>
    <row r="488" spans="2:6" x14ac:dyDescent="0.2">
      <c r="B488" s="7"/>
      <c r="F488" s="7"/>
    </row>
    <row r="489" spans="2:6" x14ac:dyDescent="0.2">
      <c r="B489" s="7"/>
      <c r="F489" s="7"/>
    </row>
    <row r="490" spans="2:6" x14ac:dyDescent="0.2">
      <c r="B490" s="7"/>
      <c r="F490" s="7"/>
    </row>
    <row r="491" spans="2:6" x14ac:dyDescent="0.2">
      <c r="B491" s="7"/>
      <c r="F491" s="7"/>
    </row>
    <row r="492" spans="2:6" x14ac:dyDescent="0.2">
      <c r="B492" s="7"/>
      <c r="F492" s="7"/>
    </row>
    <row r="493" spans="2:6" x14ac:dyDescent="0.2">
      <c r="B493" s="7"/>
      <c r="F493" s="7"/>
    </row>
    <row r="494" spans="2:6" x14ac:dyDescent="0.2">
      <c r="B494" s="7"/>
      <c r="F494" s="7"/>
    </row>
    <row r="495" spans="2:6" x14ac:dyDescent="0.2">
      <c r="B495" s="7"/>
      <c r="F495" s="7"/>
    </row>
    <row r="496" spans="2:6" x14ac:dyDescent="0.2">
      <c r="B496" s="7"/>
      <c r="F496" s="7"/>
    </row>
    <row r="497" spans="2:6" x14ac:dyDescent="0.2">
      <c r="B497" s="7"/>
      <c r="F497" s="7"/>
    </row>
    <row r="498" spans="2:6" x14ac:dyDescent="0.2">
      <c r="B498" s="7"/>
      <c r="F498" s="7"/>
    </row>
    <row r="499" spans="2:6" x14ac:dyDescent="0.2">
      <c r="B499" s="7"/>
      <c r="F499" s="7"/>
    </row>
    <row r="500" spans="2:6" x14ac:dyDescent="0.2">
      <c r="B500" s="7"/>
      <c r="F500" s="7"/>
    </row>
    <row r="501" spans="2:6" x14ac:dyDescent="0.2">
      <c r="B501" s="7"/>
      <c r="F501" s="7"/>
    </row>
    <row r="502" spans="2:6" x14ac:dyDescent="0.2">
      <c r="B502" s="7"/>
      <c r="F502" s="7"/>
    </row>
    <row r="503" spans="2:6" x14ac:dyDescent="0.2">
      <c r="B503" s="7"/>
      <c r="F503" s="7"/>
    </row>
    <row r="504" spans="2:6" x14ac:dyDescent="0.2">
      <c r="B504" s="7"/>
      <c r="F504" s="7"/>
    </row>
    <row r="505" spans="2:6" x14ac:dyDescent="0.2">
      <c r="B505" s="7"/>
      <c r="F505" s="7"/>
    </row>
    <row r="506" spans="2:6" x14ac:dyDescent="0.2">
      <c r="B506" s="7"/>
      <c r="F506" s="7"/>
    </row>
    <row r="507" spans="2:6" x14ac:dyDescent="0.2">
      <c r="B507" s="7"/>
      <c r="F507" s="7"/>
    </row>
    <row r="508" spans="2:6" x14ac:dyDescent="0.2">
      <c r="B508" s="7"/>
      <c r="F508" s="7"/>
    </row>
    <row r="509" spans="2:6" x14ac:dyDescent="0.2">
      <c r="B509" s="7"/>
      <c r="F509" s="7"/>
    </row>
    <row r="510" spans="2:6" x14ac:dyDescent="0.2">
      <c r="B510" s="7"/>
      <c r="F510" s="7"/>
    </row>
    <row r="511" spans="2:6" x14ac:dyDescent="0.2">
      <c r="B511" s="7"/>
      <c r="F511" s="7"/>
    </row>
    <row r="512" spans="2:6" x14ac:dyDescent="0.2">
      <c r="B512" s="7"/>
      <c r="F512" s="7"/>
    </row>
    <row r="513" spans="2:6" x14ac:dyDescent="0.2">
      <c r="B513" s="7"/>
      <c r="F513" s="7"/>
    </row>
    <row r="514" spans="2:6" x14ac:dyDescent="0.2">
      <c r="B514" s="7"/>
      <c r="F514" s="7"/>
    </row>
    <row r="515" spans="2:6" x14ac:dyDescent="0.2">
      <c r="B515" s="7"/>
      <c r="F515" s="7"/>
    </row>
    <row r="516" spans="2:6" x14ac:dyDescent="0.2">
      <c r="B516" s="7"/>
      <c r="F516" s="7"/>
    </row>
    <row r="517" spans="2:6" x14ac:dyDescent="0.2">
      <c r="B517" s="7"/>
      <c r="F517" s="7"/>
    </row>
    <row r="518" spans="2:6" x14ac:dyDescent="0.2">
      <c r="B518" s="7"/>
      <c r="F518" s="7"/>
    </row>
    <row r="519" spans="2:6" x14ac:dyDescent="0.2">
      <c r="B519" s="7"/>
      <c r="F519" s="7"/>
    </row>
    <row r="520" spans="2:6" x14ac:dyDescent="0.2">
      <c r="B520" s="7"/>
      <c r="F520" s="7"/>
    </row>
    <row r="521" spans="2:6" x14ac:dyDescent="0.2">
      <c r="B521" s="7"/>
      <c r="F521" s="7"/>
    </row>
    <row r="522" spans="2:6" x14ac:dyDescent="0.2">
      <c r="B522" s="7"/>
      <c r="F522" s="7"/>
    </row>
    <row r="523" spans="2:6" x14ac:dyDescent="0.2">
      <c r="B523" s="7"/>
      <c r="F523" s="7"/>
    </row>
    <row r="524" spans="2:6" x14ac:dyDescent="0.2">
      <c r="B524" s="7"/>
      <c r="F524" s="7"/>
    </row>
    <row r="525" spans="2:6" x14ac:dyDescent="0.2">
      <c r="B525" s="7"/>
      <c r="F525" s="7"/>
    </row>
    <row r="526" spans="2:6" x14ac:dyDescent="0.2">
      <c r="B526" s="7"/>
      <c r="F526" s="7"/>
    </row>
    <row r="527" spans="2:6" x14ac:dyDescent="0.2">
      <c r="B527" s="7"/>
      <c r="F527" s="7"/>
    </row>
    <row r="528" spans="2:6" x14ac:dyDescent="0.2">
      <c r="B528" s="7"/>
      <c r="F528" s="7"/>
    </row>
    <row r="529" spans="2:6" x14ac:dyDescent="0.2">
      <c r="B529" s="7"/>
      <c r="F529" s="7"/>
    </row>
    <row r="530" spans="2:6" x14ac:dyDescent="0.2">
      <c r="B530" s="7"/>
      <c r="F530" s="7"/>
    </row>
    <row r="531" spans="2:6" x14ac:dyDescent="0.2">
      <c r="B531" s="7"/>
      <c r="F531" s="7"/>
    </row>
    <row r="532" spans="2:6" x14ac:dyDescent="0.2">
      <c r="B532" s="7"/>
      <c r="F532" s="7"/>
    </row>
    <row r="533" spans="2:6" x14ac:dyDescent="0.2">
      <c r="B533" s="7"/>
      <c r="F533" s="7"/>
    </row>
    <row r="534" spans="2:6" x14ac:dyDescent="0.2">
      <c r="B534" s="7"/>
      <c r="F534" s="7"/>
    </row>
    <row r="535" spans="2:6" x14ac:dyDescent="0.2">
      <c r="B535" s="7"/>
      <c r="F535" s="7"/>
    </row>
    <row r="536" spans="2:6" x14ac:dyDescent="0.2">
      <c r="B536" s="7"/>
      <c r="F536" s="7"/>
    </row>
    <row r="537" spans="2:6" x14ac:dyDescent="0.2">
      <c r="B537" s="7"/>
      <c r="F537" s="7"/>
    </row>
    <row r="538" spans="2:6" x14ac:dyDescent="0.2">
      <c r="B538" s="7"/>
      <c r="F538" s="7"/>
    </row>
    <row r="539" spans="2:6" x14ac:dyDescent="0.2">
      <c r="B539" s="7"/>
      <c r="F539" s="7"/>
    </row>
    <row r="540" spans="2:6" x14ac:dyDescent="0.2">
      <c r="B540" s="7"/>
      <c r="F540" s="7"/>
    </row>
    <row r="541" spans="2:6" x14ac:dyDescent="0.2">
      <c r="B541" s="7"/>
      <c r="F541" s="7"/>
    </row>
    <row r="542" spans="2:6" x14ac:dyDescent="0.2">
      <c r="B542" s="7"/>
      <c r="F542" s="7"/>
    </row>
    <row r="543" spans="2:6" x14ac:dyDescent="0.2">
      <c r="B543" s="7"/>
      <c r="F543" s="7"/>
    </row>
    <row r="544" spans="2:6" x14ac:dyDescent="0.2">
      <c r="B544" s="7"/>
      <c r="F544" s="7"/>
    </row>
    <row r="545" spans="2:6" x14ac:dyDescent="0.2">
      <c r="B545" s="7"/>
      <c r="F545" s="7"/>
    </row>
    <row r="546" spans="2:6" x14ac:dyDescent="0.2">
      <c r="B546" s="7"/>
      <c r="F546" s="7"/>
    </row>
    <row r="547" spans="2:6" x14ac:dyDescent="0.2">
      <c r="B547" s="7"/>
      <c r="F547" s="7"/>
    </row>
    <row r="548" spans="2:6" x14ac:dyDescent="0.2">
      <c r="B548" s="7"/>
      <c r="F548" s="7"/>
    </row>
    <row r="549" spans="2:6" x14ac:dyDescent="0.2">
      <c r="B549" s="7"/>
      <c r="F549" s="7"/>
    </row>
    <row r="550" spans="2:6" x14ac:dyDescent="0.2">
      <c r="B550" s="7"/>
      <c r="F550" s="7"/>
    </row>
    <row r="551" spans="2:6" x14ac:dyDescent="0.2">
      <c r="B551" s="7"/>
      <c r="F551" s="7"/>
    </row>
    <row r="552" spans="2:6" x14ac:dyDescent="0.2">
      <c r="B552" s="7"/>
      <c r="F552" s="7"/>
    </row>
    <row r="553" spans="2:6" x14ac:dyDescent="0.2">
      <c r="B553" s="7"/>
      <c r="F553" s="7"/>
    </row>
    <row r="554" spans="2:6" x14ac:dyDescent="0.2">
      <c r="B554" s="7"/>
      <c r="F554" s="7"/>
    </row>
    <row r="555" spans="2:6" x14ac:dyDescent="0.2">
      <c r="B555" s="7"/>
      <c r="F555" s="7"/>
    </row>
    <row r="556" spans="2:6" x14ac:dyDescent="0.2">
      <c r="B556" s="7"/>
      <c r="F556" s="7"/>
    </row>
    <row r="557" spans="2:6" x14ac:dyDescent="0.2">
      <c r="B557" s="7"/>
      <c r="F557" s="7"/>
    </row>
    <row r="558" spans="2:6" x14ac:dyDescent="0.2">
      <c r="B558" s="7"/>
      <c r="F558" s="7"/>
    </row>
    <row r="559" spans="2:6" x14ac:dyDescent="0.2">
      <c r="B559" s="7"/>
      <c r="F559" s="7"/>
    </row>
    <row r="560" spans="2:6" x14ac:dyDescent="0.2">
      <c r="B560" s="7"/>
      <c r="F560" s="7"/>
    </row>
    <row r="561" spans="2:6" x14ac:dyDescent="0.2">
      <c r="B561" s="7"/>
      <c r="F561" s="7"/>
    </row>
    <row r="562" spans="2:6" x14ac:dyDescent="0.2">
      <c r="B562" s="7"/>
      <c r="F562" s="7"/>
    </row>
    <row r="563" spans="2:6" x14ac:dyDescent="0.2">
      <c r="B563" s="7"/>
      <c r="F563" s="7"/>
    </row>
    <row r="564" spans="2:6" x14ac:dyDescent="0.2">
      <c r="B564" s="7"/>
      <c r="F564" s="7"/>
    </row>
    <row r="565" spans="2:6" x14ac:dyDescent="0.2">
      <c r="B565" s="7"/>
      <c r="F565" s="7"/>
    </row>
    <row r="566" spans="2:6" x14ac:dyDescent="0.2">
      <c r="B566" s="7"/>
      <c r="F566" s="7"/>
    </row>
    <row r="567" spans="2:6" x14ac:dyDescent="0.2">
      <c r="B567" s="7"/>
      <c r="F567" s="7"/>
    </row>
    <row r="568" spans="2:6" x14ac:dyDescent="0.2">
      <c r="B568" s="7"/>
      <c r="F568" s="7"/>
    </row>
    <row r="569" spans="2:6" x14ac:dyDescent="0.2">
      <c r="B569" s="7"/>
      <c r="F569" s="7"/>
    </row>
    <row r="570" spans="2:6" x14ac:dyDescent="0.2">
      <c r="B570" s="7"/>
      <c r="F570" s="7"/>
    </row>
    <row r="571" spans="2:6" x14ac:dyDescent="0.2">
      <c r="B571" s="7"/>
      <c r="F571" s="7"/>
    </row>
    <row r="572" spans="2:6" x14ac:dyDescent="0.2">
      <c r="B572" s="7"/>
      <c r="F572" s="7"/>
    </row>
    <row r="573" spans="2:6" x14ac:dyDescent="0.2">
      <c r="B573" s="7"/>
      <c r="F573" s="7"/>
    </row>
    <row r="574" spans="2:6" x14ac:dyDescent="0.2">
      <c r="B574" s="7"/>
      <c r="F574" s="7"/>
    </row>
    <row r="575" spans="2:6" x14ac:dyDescent="0.2">
      <c r="B575" s="7"/>
      <c r="F575" s="7"/>
    </row>
    <row r="576" spans="2:6" x14ac:dyDescent="0.2">
      <c r="B576" s="7"/>
      <c r="F576" s="7"/>
    </row>
    <row r="577" spans="2:6" x14ac:dyDescent="0.2">
      <c r="B577" s="7"/>
      <c r="F577" s="7"/>
    </row>
    <row r="578" spans="2:6" x14ac:dyDescent="0.2">
      <c r="B578" s="7"/>
      <c r="F578" s="7"/>
    </row>
    <row r="579" spans="2:6" x14ac:dyDescent="0.2">
      <c r="B579" s="7"/>
      <c r="F579" s="7"/>
    </row>
    <row r="580" spans="2:6" x14ac:dyDescent="0.2">
      <c r="B580" s="7"/>
      <c r="F580" s="7"/>
    </row>
    <row r="581" spans="2:6" x14ac:dyDescent="0.2">
      <c r="B581" s="7"/>
      <c r="F581" s="7"/>
    </row>
    <row r="582" spans="2:6" x14ac:dyDescent="0.2">
      <c r="B582" s="7"/>
      <c r="F582" s="7"/>
    </row>
    <row r="583" spans="2:6" x14ac:dyDescent="0.2">
      <c r="B583" s="7"/>
      <c r="F583" s="7"/>
    </row>
    <row r="584" spans="2:6" x14ac:dyDescent="0.2">
      <c r="B584" s="7"/>
      <c r="F584" s="7"/>
    </row>
    <row r="585" spans="2:6" x14ac:dyDescent="0.2">
      <c r="B585" s="7"/>
      <c r="F585" s="7"/>
    </row>
    <row r="586" spans="2:6" x14ac:dyDescent="0.2">
      <c r="B586" s="7"/>
      <c r="F586" s="7"/>
    </row>
    <row r="587" spans="2:6" x14ac:dyDescent="0.2">
      <c r="B587" s="7"/>
      <c r="F587" s="7"/>
    </row>
    <row r="588" spans="2:6" x14ac:dyDescent="0.2">
      <c r="B588" s="7"/>
      <c r="F588" s="7"/>
    </row>
    <row r="589" spans="2:6" x14ac:dyDescent="0.2">
      <c r="B589" s="7"/>
      <c r="F589" s="7"/>
    </row>
    <row r="590" spans="2:6" x14ac:dyDescent="0.2">
      <c r="B590" s="7"/>
      <c r="F590" s="7"/>
    </row>
    <row r="591" spans="2:6" x14ac:dyDescent="0.2">
      <c r="B591" s="7"/>
      <c r="F591" s="7"/>
    </row>
    <row r="592" spans="2:6" x14ac:dyDescent="0.2">
      <c r="B592" s="7"/>
      <c r="F592" s="7"/>
    </row>
    <row r="593" spans="2:6" x14ac:dyDescent="0.2">
      <c r="B593" s="7"/>
      <c r="F593" s="7"/>
    </row>
    <row r="594" spans="2:6" x14ac:dyDescent="0.2">
      <c r="B594" s="7"/>
      <c r="F594" s="7"/>
    </row>
    <row r="595" spans="2:6" x14ac:dyDescent="0.2">
      <c r="B595" s="7"/>
      <c r="F595" s="7"/>
    </row>
    <row r="596" spans="2:6" x14ac:dyDescent="0.2">
      <c r="B596" s="7"/>
      <c r="F596" s="7"/>
    </row>
    <row r="597" spans="2:6" x14ac:dyDescent="0.2">
      <c r="B597" s="7"/>
      <c r="F597" s="7"/>
    </row>
    <row r="598" spans="2:6" x14ac:dyDescent="0.2">
      <c r="B598" s="7"/>
      <c r="F598" s="7"/>
    </row>
    <row r="599" spans="2:6" x14ac:dyDescent="0.2">
      <c r="B599" s="7"/>
      <c r="F599" s="7"/>
    </row>
    <row r="600" spans="2:6" x14ac:dyDescent="0.2">
      <c r="B600" s="7"/>
      <c r="F600" s="7"/>
    </row>
    <row r="601" spans="2:6" x14ac:dyDescent="0.2">
      <c r="B601" s="7"/>
      <c r="F601" s="7"/>
    </row>
    <row r="602" spans="2:6" x14ac:dyDescent="0.2">
      <c r="B602" s="7"/>
      <c r="F602" s="7"/>
    </row>
    <row r="603" spans="2:6" x14ac:dyDescent="0.2">
      <c r="B603" s="7"/>
      <c r="F603" s="7"/>
    </row>
    <row r="604" spans="2:6" x14ac:dyDescent="0.2">
      <c r="B604" s="7"/>
      <c r="F604" s="7"/>
    </row>
    <row r="605" spans="2:6" x14ac:dyDescent="0.2">
      <c r="B605" s="7"/>
      <c r="F605" s="7"/>
    </row>
    <row r="606" spans="2:6" x14ac:dyDescent="0.2">
      <c r="B606" s="7"/>
      <c r="F606" s="7"/>
    </row>
    <row r="607" spans="2:6" x14ac:dyDescent="0.2">
      <c r="B607" s="7"/>
      <c r="F607" s="7"/>
    </row>
    <row r="608" spans="2:6" x14ac:dyDescent="0.2">
      <c r="B608" s="7"/>
      <c r="F608" s="7"/>
    </row>
    <row r="609" spans="2:6" x14ac:dyDescent="0.2">
      <c r="B609" s="7"/>
      <c r="F609" s="7"/>
    </row>
    <row r="610" spans="2:6" x14ac:dyDescent="0.2">
      <c r="B610" s="7"/>
      <c r="F610" s="7"/>
    </row>
    <row r="611" spans="2:6" x14ac:dyDescent="0.2">
      <c r="B611" s="7"/>
      <c r="F611" s="7"/>
    </row>
    <row r="612" spans="2:6" x14ac:dyDescent="0.2">
      <c r="B612" s="7"/>
      <c r="F612" s="7"/>
    </row>
    <row r="613" spans="2:6" x14ac:dyDescent="0.2">
      <c r="B613" s="7"/>
      <c r="F613" s="7"/>
    </row>
    <row r="614" spans="2:6" x14ac:dyDescent="0.2">
      <c r="B614" s="7"/>
      <c r="F614" s="7"/>
    </row>
    <row r="615" spans="2:6" x14ac:dyDescent="0.2">
      <c r="B615" s="7"/>
      <c r="F615" s="7"/>
    </row>
    <row r="616" spans="2:6" x14ac:dyDescent="0.2">
      <c r="B616" s="7"/>
      <c r="F616" s="7"/>
    </row>
    <row r="617" spans="2:6" x14ac:dyDescent="0.2">
      <c r="B617" s="7"/>
      <c r="F617" s="7"/>
    </row>
    <row r="618" spans="2:6" x14ac:dyDescent="0.2">
      <c r="B618" s="7"/>
      <c r="F618" s="7"/>
    </row>
    <row r="619" spans="2:6" x14ac:dyDescent="0.2">
      <c r="B619" s="7"/>
      <c r="F619" s="7"/>
    </row>
    <row r="620" spans="2:6" x14ac:dyDescent="0.2">
      <c r="B620" s="7"/>
      <c r="F620" s="7"/>
    </row>
    <row r="621" spans="2:6" x14ac:dyDescent="0.2">
      <c r="B621" s="7"/>
      <c r="F621" s="7"/>
    </row>
    <row r="622" spans="2:6" x14ac:dyDescent="0.2">
      <c r="B622" s="7"/>
      <c r="F622" s="7"/>
    </row>
    <row r="623" spans="2:6" x14ac:dyDescent="0.2">
      <c r="B623" s="7"/>
      <c r="F623" s="7"/>
    </row>
    <row r="624" spans="2:6" x14ac:dyDescent="0.2">
      <c r="B624" s="7"/>
      <c r="F624" s="7"/>
    </row>
    <row r="625" spans="2:6" x14ac:dyDescent="0.2">
      <c r="B625" s="7"/>
      <c r="F625" s="7"/>
    </row>
    <row r="626" spans="2:6" x14ac:dyDescent="0.2">
      <c r="B626" s="7"/>
      <c r="F626" s="7"/>
    </row>
    <row r="627" spans="2:6" x14ac:dyDescent="0.2">
      <c r="B627" s="7"/>
      <c r="F627" s="7"/>
    </row>
    <row r="628" spans="2:6" x14ac:dyDescent="0.2">
      <c r="B628" s="7"/>
      <c r="F628" s="7"/>
    </row>
    <row r="629" spans="2:6" x14ac:dyDescent="0.2">
      <c r="B629" s="7"/>
      <c r="F629" s="7"/>
    </row>
    <row r="630" spans="2:6" x14ac:dyDescent="0.2">
      <c r="B630" s="7"/>
      <c r="F630" s="7"/>
    </row>
    <row r="631" spans="2:6" x14ac:dyDescent="0.2">
      <c r="B631" s="7"/>
      <c r="F631" s="7"/>
    </row>
    <row r="632" spans="2:6" x14ac:dyDescent="0.2">
      <c r="B632" s="7"/>
      <c r="F632" s="7"/>
    </row>
    <row r="633" spans="2:6" x14ac:dyDescent="0.2">
      <c r="B633" s="7"/>
      <c r="F633" s="7"/>
    </row>
    <row r="634" spans="2:6" x14ac:dyDescent="0.2">
      <c r="B634" s="7"/>
      <c r="F634" s="7"/>
    </row>
    <row r="635" spans="2:6" x14ac:dyDescent="0.2">
      <c r="B635" s="7"/>
      <c r="F635" s="7"/>
    </row>
    <row r="636" spans="2:6" x14ac:dyDescent="0.2">
      <c r="B636" s="7"/>
      <c r="F636" s="7"/>
    </row>
    <row r="637" spans="2:6" x14ac:dyDescent="0.2">
      <c r="B637" s="7"/>
      <c r="F637" s="7"/>
    </row>
    <row r="638" spans="2:6" x14ac:dyDescent="0.2">
      <c r="B638" s="7"/>
      <c r="F638" s="7"/>
    </row>
    <row r="639" spans="2:6" x14ac:dyDescent="0.2">
      <c r="B639" s="7"/>
      <c r="F639" s="7"/>
    </row>
    <row r="640" spans="2:6" x14ac:dyDescent="0.2">
      <c r="B640" s="7"/>
      <c r="F640" s="7"/>
    </row>
    <row r="641" spans="2:6" x14ac:dyDescent="0.2">
      <c r="B641" s="7"/>
      <c r="F641" s="7"/>
    </row>
    <row r="642" spans="2:6" x14ac:dyDescent="0.2">
      <c r="B642" s="7"/>
      <c r="F642" s="7"/>
    </row>
    <row r="643" spans="2:6" x14ac:dyDescent="0.2">
      <c r="B643" s="7"/>
      <c r="F643" s="7"/>
    </row>
    <row r="644" spans="2:6" x14ac:dyDescent="0.2">
      <c r="B644" s="7"/>
      <c r="F644" s="7"/>
    </row>
    <row r="645" spans="2:6" x14ac:dyDescent="0.2">
      <c r="B645" s="7"/>
      <c r="F645" s="7"/>
    </row>
    <row r="646" spans="2:6" x14ac:dyDescent="0.2">
      <c r="B646" s="7"/>
      <c r="F646" s="7"/>
    </row>
    <row r="647" spans="2:6" x14ac:dyDescent="0.2">
      <c r="B647" s="7"/>
      <c r="F647" s="7"/>
    </row>
    <row r="648" spans="2:6" x14ac:dyDescent="0.2">
      <c r="B648" s="7"/>
      <c r="F648" s="7"/>
    </row>
    <row r="649" spans="2:6" x14ac:dyDescent="0.2">
      <c r="B649" s="7"/>
      <c r="F649" s="7"/>
    </row>
    <row r="650" spans="2:6" x14ac:dyDescent="0.2">
      <c r="B650" s="7"/>
      <c r="F650" s="7"/>
    </row>
    <row r="651" spans="2:6" x14ac:dyDescent="0.2">
      <c r="B651" s="7"/>
      <c r="F651" s="7"/>
    </row>
    <row r="652" spans="2:6" x14ac:dyDescent="0.2">
      <c r="B652" s="7"/>
      <c r="F652" s="7"/>
    </row>
    <row r="653" spans="2:6" x14ac:dyDescent="0.2">
      <c r="B653" s="7"/>
      <c r="F653" s="7"/>
    </row>
    <row r="654" spans="2:6" x14ac:dyDescent="0.2">
      <c r="B654" s="7"/>
      <c r="F654" s="7"/>
    </row>
    <row r="655" spans="2:6" x14ac:dyDescent="0.2">
      <c r="B655" s="7"/>
      <c r="F655" s="7"/>
    </row>
    <row r="656" spans="2:6" x14ac:dyDescent="0.2">
      <c r="B656" s="7"/>
      <c r="F656" s="7"/>
    </row>
    <row r="657" spans="2:6" x14ac:dyDescent="0.2">
      <c r="B657" s="7"/>
      <c r="F657" s="7"/>
    </row>
    <row r="658" spans="2:6" x14ac:dyDescent="0.2">
      <c r="B658" s="7"/>
      <c r="F658" s="7"/>
    </row>
    <row r="659" spans="2:6" x14ac:dyDescent="0.2">
      <c r="B659" s="7"/>
      <c r="F659" s="7"/>
    </row>
    <row r="660" spans="2:6" x14ac:dyDescent="0.2">
      <c r="B660" s="7"/>
      <c r="F660" s="7"/>
    </row>
    <row r="661" spans="2:6" x14ac:dyDescent="0.2">
      <c r="B661" s="7"/>
      <c r="F661" s="7"/>
    </row>
    <row r="662" spans="2:6" x14ac:dyDescent="0.2">
      <c r="B662" s="7"/>
      <c r="F662" s="7"/>
    </row>
    <row r="663" spans="2:6" x14ac:dyDescent="0.2">
      <c r="B663" s="7"/>
      <c r="F663" s="7"/>
    </row>
    <row r="664" spans="2:6" x14ac:dyDescent="0.2">
      <c r="B664" s="7"/>
      <c r="F664" s="7"/>
    </row>
    <row r="665" spans="2:6" x14ac:dyDescent="0.2">
      <c r="B665" s="7"/>
      <c r="F665" s="7"/>
    </row>
    <row r="666" spans="2:6" x14ac:dyDescent="0.2">
      <c r="B666" s="7"/>
      <c r="F666" s="7"/>
    </row>
    <row r="667" spans="2:6" x14ac:dyDescent="0.2">
      <c r="B667" s="7"/>
      <c r="F667" s="7"/>
    </row>
    <row r="668" spans="2:6" x14ac:dyDescent="0.2">
      <c r="B668" s="7"/>
      <c r="F668" s="7"/>
    </row>
    <row r="669" spans="2:6" x14ac:dyDescent="0.2">
      <c r="B669" s="7"/>
      <c r="F669" s="7"/>
    </row>
    <row r="670" spans="2:6" x14ac:dyDescent="0.2">
      <c r="B670" s="7"/>
      <c r="F670" s="7"/>
    </row>
    <row r="671" spans="2:6" x14ac:dyDescent="0.2">
      <c r="B671" s="7"/>
      <c r="F671" s="7"/>
    </row>
    <row r="672" spans="2:6" x14ac:dyDescent="0.2">
      <c r="B672" s="7"/>
      <c r="F672" s="7"/>
    </row>
    <row r="673" spans="2:6" x14ac:dyDescent="0.2">
      <c r="B673" s="7"/>
      <c r="F673" s="7"/>
    </row>
    <row r="674" spans="2:6" x14ac:dyDescent="0.2">
      <c r="B674" s="7"/>
      <c r="F674" s="7"/>
    </row>
    <row r="675" spans="2:6" x14ac:dyDescent="0.2">
      <c r="B675" s="7"/>
      <c r="F675" s="7"/>
    </row>
    <row r="676" spans="2:6" x14ac:dyDescent="0.2">
      <c r="B676" s="7"/>
      <c r="F676" s="7"/>
    </row>
    <row r="677" spans="2:6" x14ac:dyDescent="0.2">
      <c r="B677" s="7"/>
      <c r="F677" s="7"/>
    </row>
    <row r="678" spans="2:6" x14ac:dyDescent="0.2">
      <c r="B678" s="7"/>
      <c r="F678" s="7"/>
    </row>
    <row r="679" spans="2:6" x14ac:dyDescent="0.2">
      <c r="B679" s="7"/>
      <c r="F679" s="7"/>
    </row>
    <row r="680" spans="2:6" x14ac:dyDescent="0.2">
      <c r="B680" s="7"/>
      <c r="F680" s="7"/>
    </row>
    <row r="681" spans="2:6" x14ac:dyDescent="0.2">
      <c r="B681" s="7"/>
      <c r="F681" s="7"/>
    </row>
    <row r="682" spans="2:6" x14ac:dyDescent="0.2">
      <c r="B682" s="7"/>
      <c r="F682" s="7"/>
    </row>
    <row r="683" spans="2:6" x14ac:dyDescent="0.2">
      <c r="B683" s="7"/>
      <c r="F683" s="7"/>
    </row>
    <row r="684" spans="2:6" x14ac:dyDescent="0.2">
      <c r="B684" s="7"/>
      <c r="F684" s="7"/>
    </row>
    <row r="685" spans="2:6" x14ac:dyDescent="0.2">
      <c r="B685" s="7"/>
      <c r="F685" s="7"/>
    </row>
    <row r="686" spans="2:6" x14ac:dyDescent="0.2">
      <c r="B686" s="7"/>
      <c r="F686" s="7"/>
    </row>
    <row r="687" spans="2:6" x14ac:dyDescent="0.2">
      <c r="B687" s="7"/>
      <c r="F687" s="7"/>
    </row>
    <row r="688" spans="2:6" x14ac:dyDescent="0.2">
      <c r="B688" s="7"/>
      <c r="F688" s="7"/>
    </row>
    <row r="689" spans="2:6" x14ac:dyDescent="0.2">
      <c r="B689" s="7"/>
      <c r="F689" s="7"/>
    </row>
    <row r="690" spans="2:6" x14ac:dyDescent="0.2">
      <c r="B690" s="7"/>
      <c r="F690" s="7"/>
    </row>
    <row r="691" spans="2:6" x14ac:dyDescent="0.2">
      <c r="B691" s="7"/>
      <c r="F691" s="7"/>
    </row>
    <row r="692" spans="2:6" x14ac:dyDescent="0.2">
      <c r="B692" s="7"/>
      <c r="F692" s="7"/>
    </row>
    <row r="693" spans="2:6" x14ac:dyDescent="0.2">
      <c r="B693" s="7"/>
      <c r="F693" s="7"/>
    </row>
    <row r="694" spans="2:6" x14ac:dyDescent="0.2">
      <c r="B694" s="7"/>
      <c r="F694" s="7"/>
    </row>
    <row r="695" spans="2:6" x14ac:dyDescent="0.2">
      <c r="B695" s="7"/>
      <c r="F695" s="7"/>
    </row>
    <row r="696" spans="2:6" x14ac:dyDescent="0.2">
      <c r="B696" s="7"/>
      <c r="F696" s="7"/>
    </row>
    <row r="697" spans="2:6" x14ac:dyDescent="0.2">
      <c r="B697" s="7"/>
      <c r="F697" s="7"/>
    </row>
    <row r="698" spans="2:6" x14ac:dyDescent="0.2">
      <c r="B698" s="7"/>
      <c r="F698" s="7"/>
    </row>
    <row r="699" spans="2:6" x14ac:dyDescent="0.2">
      <c r="B699" s="7"/>
      <c r="F699" s="7"/>
    </row>
    <row r="700" spans="2:6" x14ac:dyDescent="0.2">
      <c r="B700" s="7"/>
      <c r="F700" s="7"/>
    </row>
    <row r="701" spans="2:6" x14ac:dyDescent="0.2">
      <c r="B701" s="7"/>
      <c r="F701" s="7"/>
    </row>
    <row r="702" spans="2:6" x14ac:dyDescent="0.2">
      <c r="B702" s="7"/>
      <c r="F702" s="7"/>
    </row>
    <row r="703" spans="2:6" x14ac:dyDescent="0.2">
      <c r="B703" s="7"/>
      <c r="F703" s="7"/>
    </row>
    <row r="704" spans="2:6" x14ac:dyDescent="0.2">
      <c r="B704" s="7"/>
      <c r="F704" s="7"/>
    </row>
    <row r="705" spans="2:6" x14ac:dyDescent="0.2">
      <c r="B705" s="7"/>
      <c r="F705" s="7"/>
    </row>
    <row r="706" spans="2:6" x14ac:dyDescent="0.2">
      <c r="B706" s="7"/>
      <c r="F706" s="7"/>
    </row>
    <row r="707" spans="2:6" x14ac:dyDescent="0.2">
      <c r="B707" s="7"/>
      <c r="F707" s="7"/>
    </row>
    <row r="708" spans="2:6" x14ac:dyDescent="0.2">
      <c r="B708" s="7"/>
      <c r="F708" s="7"/>
    </row>
    <row r="709" spans="2:6" x14ac:dyDescent="0.2">
      <c r="B709" s="7"/>
      <c r="F709" s="7"/>
    </row>
    <row r="710" spans="2:6" x14ac:dyDescent="0.2">
      <c r="B710" s="7"/>
      <c r="F710" s="7"/>
    </row>
    <row r="711" spans="2:6" x14ac:dyDescent="0.2">
      <c r="B711" s="7"/>
      <c r="F711" s="7"/>
    </row>
    <row r="712" spans="2:6" x14ac:dyDescent="0.2">
      <c r="B712" s="7"/>
      <c r="F712" s="7"/>
    </row>
    <row r="713" spans="2:6" x14ac:dyDescent="0.2">
      <c r="B713" s="7"/>
      <c r="F713" s="7"/>
    </row>
    <row r="714" spans="2:6" x14ac:dyDescent="0.2">
      <c r="B714" s="7"/>
      <c r="F714" s="7"/>
    </row>
    <row r="715" spans="2:6" x14ac:dyDescent="0.2">
      <c r="B715" s="7"/>
      <c r="F715" s="7"/>
    </row>
    <row r="716" spans="2:6" x14ac:dyDescent="0.2">
      <c r="B716" s="7"/>
      <c r="F716" s="7"/>
    </row>
    <row r="717" spans="2:6" x14ac:dyDescent="0.2">
      <c r="B717" s="7"/>
      <c r="F717" s="7"/>
    </row>
    <row r="718" spans="2:6" x14ac:dyDescent="0.2">
      <c r="B718" s="7"/>
      <c r="F718" s="7"/>
    </row>
    <row r="719" spans="2:6" x14ac:dyDescent="0.2">
      <c r="B719" s="7"/>
      <c r="F719" s="7"/>
    </row>
    <row r="720" spans="2:6" x14ac:dyDescent="0.2">
      <c r="B720" s="7"/>
      <c r="F720" s="7"/>
    </row>
    <row r="721" spans="2:6" x14ac:dyDescent="0.2">
      <c r="B721" s="7"/>
      <c r="F721" s="7"/>
    </row>
    <row r="722" spans="2:6" x14ac:dyDescent="0.2">
      <c r="B722" s="7"/>
      <c r="F722" s="7"/>
    </row>
    <row r="723" spans="2:6" x14ac:dyDescent="0.2">
      <c r="B723" s="7"/>
      <c r="F723" s="7"/>
    </row>
    <row r="724" spans="2:6" x14ac:dyDescent="0.2">
      <c r="B724" s="7"/>
      <c r="F724" s="7"/>
    </row>
    <row r="725" spans="2:6" x14ac:dyDescent="0.2">
      <c r="B725" s="7"/>
      <c r="F725" s="7"/>
    </row>
    <row r="726" spans="2:6" x14ac:dyDescent="0.2">
      <c r="B726" s="7"/>
      <c r="F726" s="7"/>
    </row>
    <row r="727" spans="2:6" x14ac:dyDescent="0.2">
      <c r="B727" s="7"/>
      <c r="F727" s="7"/>
    </row>
    <row r="728" spans="2:6" x14ac:dyDescent="0.2">
      <c r="B728" s="7"/>
      <c r="F728" s="7"/>
    </row>
    <row r="729" spans="2:6" x14ac:dyDescent="0.2">
      <c r="B729" s="7"/>
      <c r="F729" s="7"/>
    </row>
    <row r="730" spans="2:6" x14ac:dyDescent="0.2">
      <c r="B730" s="7"/>
      <c r="F730" s="7"/>
    </row>
    <row r="731" spans="2:6" x14ac:dyDescent="0.2">
      <c r="B731" s="7"/>
      <c r="F731" s="7"/>
    </row>
    <row r="732" spans="2:6" x14ac:dyDescent="0.2">
      <c r="B732" s="7"/>
      <c r="F732" s="7"/>
    </row>
    <row r="733" spans="2:6" x14ac:dyDescent="0.2">
      <c r="B733" s="7"/>
      <c r="F733" s="7"/>
    </row>
    <row r="734" spans="2:6" x14ac:dyDescent="0.2">
      <c r="B734" s="7"/>
      <c r="F734" s="7"/>
    </row>
    <row r="735" spans="2:6" x14ac:dyDescent="0.2">
      <c r="B735" s="7"/>
      <c r="F735" s="7"/>
    </row>
    <row r="736" spans="2:6" x14ac:dyDescent="0.2">
      <c r="B736" s="7"/>
      <c r="F736" s="7"/>
    </row>
    <row r="737" spans="2:6" x14ac:dyDescent="0.2">
      <c r="B737" s="7"/>
      <c r="F737" s="7"/>
    </row>
    <row r="738" spans="2:6" x14ac:dyDescent="0.2">
      <c r="B738" s="7"/>
      <c r="F738" s="7"/>
    </row>
    <row r="739" spans="2:6" x14ac:dyDescent="0.2">
      <c r="B739" s="7"/>
      <c r="F739" s="7"/>
    </row>
    <row r="740" spans="2:6" x14ac:dyDescent="0.2">
      <c r="B740" s="7"/>
      <c r="F740" s="7"/>
    </row>
    <row r="741" spans="2:6" x14ac:dyDescent="0.2">
      <c r="B741" s="7"/>
      <c r="F741" s="7"/>
    </row>
    <row r="742" spans="2:6" x14ac:dyDescent="0.2">
      <c r="B742" s="7"/>
      <c r="F742" s="7"/>
    </row>
    <row r="743" spans="2:6" x14ac:dyDescent="0.2">
      <c r="B743" s="7"/>
      <c r="F743" s="7"/>
    </row>
    <row r="744" spans="2:6" x14ac:dyDescent="0.2">
      <c r="B744" s="7"/>
      <c r="F744" s="7"/>
    </row>
    <row r="745" spans="2:6" x14ac:dyDescent="0.2">
      <c r="B745" s="7"/>
      <c r="F745" s="7"/>
    </row>
    <row r="746" spans="2:6" x14ac:dyDescent="0.2">
      <c r="B746" s="7"/>
      <c r="F746" s="7"/>
    </row>
    <row r="747" spans="2:6" x14ac:dyDescent="0.2">
      <c r="B747" s="7"/>
      <c r="F747" s="7"/>
    </row>
    <row r="748" spans="2:6" x14ac:dyDescent="0.2">
      <c r="B748" s="7"/>
      <c r="F748" s="7"/>
    </row>
    <row r="749" spans="2:6" x14ac:dyDescent="0.2">
      <c r="B749" s="7"/>
      <c r="F749" s="7"/>
    </row>
    <row r="750" spans="2:6" x14ac:dyDescent="0.2">
      <c r="B750" s="7"/>
      <c r="F750" s="7"/>
    </row>
    <row r="751" spans="2:6" x14ac:dyDescent="0.2">
      <c r="B751" s="7"/>
      <c r="F751" s="7"/>
    </row>
    <row r="752" spans="2:6" x14ac:dyDescent="0.2">
      <c r="B752" s="7"/>
      <c r="F752" s="7"/>
    </row>
    <row r="753" spans="2:6" x14ac:dyDescent="0.2">
      <c r="B753" s="7"/>
      <c r="F753" s="7"/>
    </row>
    <row r="754" spans="2:6" x14ac:dyDescent="0.2">
      <c r="B754" s="7"/>
      <c r="F754" s="7"/>
    </row>
    <row r="755" spans="2:6" x14ac:dyDescent="0.2">
      <c r="B755" s="7"/>
      <c r="F755" s="7"/>
    </row>
    <row r="756" spans="2:6" x14ac:dyDescent="0.2">
      <c r="B756" s="7"/>
      <c r="F756" s="7"/>
    </row>
    <row r="757" spans="2:6" x14ac:dyDescent="0.2">
      <c r="B757" s="7"/>
      <c r="F757" s="7"/>
    </row>
    <row r="758" spans="2:6" x14ac:dyDescent="0.2">
      <c r="B758" s="7"/>
      <c r="F758" s="7"/>
    </row>
    <row r="759" spans="2:6" x14ac:dyDescent="0.2">
      <c r="B759" s="7"/>
      <c r="F759" s="7"/>
    </row>
    <row r="760" spans="2:6" x14ac:dyDescent="0.2">
      <c r="B760" s="7"/>
      <c r="F760" s="7"/>
    </row>
    <row r="761" spans="2:6" x14ac:dyDescent="0.2">
      <c r="B761" s="7"/>
      <c r="F761" s="7"/>
    </row>
    <row r="762" spans="2:6" x14ac:dyDescent="0.2">
      <c r="B762" s="7"/>
      <c r="F762" s="7"/>
    </row>
    <row r="763" spans="2:6" x14ac:dyDescent="0.2">
      <c r="B763" s="7"/>
      <c r="F763" s="7"/>
    </row>
    <row r="764" spans="2:6" x14ac:dyDescent="0.2">
      <c r="B764" s="7"/>
      <c r="F764" s="7"/>
    </row>
    <row r="765" spans="2:6" x14ac:dyDescent="0.2">
      <c r="B765" s="7"/>
      <c r="F765" s="7"/>
    </row>
    <row r="766" spans="2:6" x14ac:dyDescent="0.2">
      <c r="B766" s="7"/>
      <c r="F766" s="7"/>
    </row>
    <row r="767" spans="2:6" x14ac:dyDescent="0.2">
      <c r="B767" s="7"/>
      <c r="F767" s="7"/>
    </row>
    <row r="768" spans="2:6" x14ac:dyDescent="0.2">
      <c r="B768" s="7"/>
      <c r="F768" s="7"/>
    </row>
    <row r="769" spans="2:6" x14ac:dyDescent="0.2">
      <c r="B769" s="7"/>
      <c r="F769" s="7"/>
    </row>
    <row r="770" spans="2:6" x14ac:dyDescent="0.2">
      <c r="B770" s="7"/>
      <c r="F770" s="7"/>
    </row>
    <row r="771" spans="2:6" x14ac:dyDescent="0.2">
      <c r="B771" s="7"/>
      <c r="F771" s="7"/>
    </row>
    <row r="772" spans="2:6" x14ac:dyDescent="0.2">
      <c r="B772" s="7"/>
      <c r="F772" s="7"/>
    </row>
    <row r="773" spans="2:6" x14ac:dyDescent="0.2">
      <c r="B773" s="7"/>
      <c r="F773" s="7"/>
    </row>
    <row r="774" spans="2:6" x14ac:dyDescent="0.2">
      <c r="B774" s="7"/>
      <c r="F774" s="7"/>
    </row>
    <row r="775" spans="2:6" x14ac:dyDescent="0.2">
      <c r="B775" s="7"/>
      <c r="F775" s="7"/>
    </row>
    <row r="776" spans="2:6" x14ac:dyDescent="0.2">
      <c r="B776" s="7"/>
      <c r="F776" s="7"/>
    </row>
    <row r="777" spans="2:6" x14ac:dyDescent="0.2">
      <c r="B777" s="7"/>
      <c r="F777" s="7"/>
    </row>
    <row r="778" spans="2:6" x14ac:dyDescent="0.2">
      <c r="B778" s="7"/>
      <c r="F778" s="7"/>
    </row>
    <row r="779" spans="2:6" x14ac:dyDescent="0.2">
      <c r="B779" s="7"/>
      <c r="F779" s="7"/>
    </row>
    <row r="780" spans="2:6" x14ac:dyDescent="0.2">
      <c r="B780" s="7"/>
      <c r="F780" s="7"/>
    </row>
    <row r="781" spans="2:6" x14ac:dyDescent="0.2">
      <c r="B781" s="7"/>
      <c r="F781" s="7"/>
    </row>
    <row r="782" spans="2:6" x14ac:dyDescent="0.2">
      <c r="B782" s="7"/>
      <c r="F782" s="7"/>
    </row>
    <row r="783" spans="2:6" x14ac:dyDescent="0.2">
      <c r="B783" s="7"/>
      <c r="F783" s="7"/>
    </row>
    <row r="784" spans="2:6" x14ac:dyDescent="0.2">
      <c r="B784" s="7"/>
      <c r="F784" s="7"/>
    </row>
    <row r="785" spans="2:6" x14ac:dyDescent="0.2">
      <c r="B785" s="7"/>
      <c r="F785" s="7"/>
    </row>
    <row r="786" spans="2:6" x14ac:dyDescent="0.2">
      <c r="B786" s="7"/>
      <c r="F786" s="7"/>
    </row>
    <row r="787" spans="2:6" x14ac:dyDescent="0.2">
      <c r="B787" s="7"/>
      <c r="F787" s="7"/>
    </row>
    <row r="788" spans="2:6" x14ac:dyDescent="0.2">
      <c r="B788" s="7"/>
      <c r="F788" s="7"/>
    </row>
    <row r="789" spans="2:6" x14ac:dyDescent="0.2">
      <c r="B789" s="7"/>
      <c r="F789" s="7"/>
    </row>
    <row r="790" spans="2:6" x14ac:dyDescent="0.2">
      <c r="B790" s="7"/>
      <c r="F790" s="7"/>
    </row>
    <row r="791" spans="2:6" x14ac:dyDescent="0.2">
      <c r="B791" s="7"/>
      <c r="F791" s="7"/>
    </row>
    <row r="792" spans="2:6" x14ac:dyDescent="0.2">
      <c r="B792" s="7"/>
      <c r="F792" s="7"/>
    </row>
    <row r="793" spans="2:6" x14ac:dyDescent="0.2">
      <c r="B793" s="7"/>
      <c r="F793" s="7"/>
    </row>
    <row r="794" spans="2:6" x14ac:dyDescent="0.2">
      <c r="B794" s="7"/>
      <c r="F794" s="7"/>
    </row>
    <row r="795" spans="2:6" x14ac:dyDescent="0.2">
      <c r="B795" s="7"/>
      <c r="F795" s="7"/>
    </row>
    <row r="796" spans="2:6" x14ac:dyDescent="0.2">
      <c r="B796" s="7"/>
      <c r="F796" s="7"/>
    </row>
    <row r="797" spans="2:6" x14ac:dyDescent="0.2">
      <c r="B797" s="7"/>
      <c r="F797" s="7"/>
    </row>
    <row r="798" spans="2:6" x14ac:dyDescent="0.2">
      <c r="B798" s="7"/>
      <c r="F798" s="7"/>
    </row>
  </sheetData>
  <phoneticPr fontId="7" type="noConversion"/>
  <hyperlinks>
    <hyperlink ref="P12" r:id="rId1" display="http://www.bav-astro.de/sfs/BAVM_link.php?BAVMnr=68"/>
    <hyperlink ref="P13" r:id="rId2" display="http://www.bav-astro.de/sfs/BAVM_link.php?BAVMnr=80"/>
    <hyperlink ref="P14" r:id="rId3" display="http://www.bav-astro.de/sfs/BAVM_link.php?BAVMnr=117"/>
    <hyperlink ref="P45" r:id="rId4" display="http://www.konkoly.hu/cgi-bin/IBVS?5040"/>
    <hyperlink ref="P16" r:id="rId5" display="http://www.bav-astro.de/sfs/BAVM_link.php?BAVMnr=142"/>
    <hyperlink ref="P17" r:id="rId6" display="http://www.bav-astro.de/sfs/BAVM_link.php?BAVMnr=142"/>
    <hyperlink ref="P18" r:id="rId7" display="http://www.bav-astro.de/sfs/BAVM_link.php?BAVMnr=142"/>
    <hyperlink ref="P19" r:id="rId8" display="http://www.bav-astro.de/sfs/BAVM_link.php?BAVMnr=142"/>
    <hyperlink ref="P20" r:id="rId9" display="http://www.bav-astro.de/sfs/BAVM_link.php?BAVMnr=142"/>
    <hyperlink ref="P21" r:id="rId10" display="http://www.bav-astro.de/sfs/BAVM_link.php?BAVMnr=152"/>
    <hyperlink ref="P22" r:id="rId11" display="http://www.bav-astro.de/sfs/BAVM_link.php?BAVMnr=152"/>
    <hyperlink ref="P23" r:id="rId12" display="http://www.bav-astro.de/sfs/BAVM_link.php?BAVMnr=152"/>
    <hyperlink ref="P46" r:id="rId13" display="http://www.konkoly.hu/cgi-bin/IBVS?5371"/>
    <hyperlink ref="P24" r:id="rId14" display="http://www.bav-astro.de/sfs/BAVM_link.php?BAVMnr=158"/>
    <hyperlink ref="P25" r:id="rId15" display="http://www.konkoly.hu/cgi-bin/IBVS?5583"/>
    <hyperlink ref="P26" r:id="rId16" display="http://www.konkoly.hu/cgi-bin/IBVS?5653"/>
    <hyperlink ref="P27" r:id="rId17" display="http://www.bav-astro.de/sfs/BAVM_link.php?BAVMnr=173"/>
    <hyperlink ref="P47" r:id="rId18" display="http://www.konkoly.hu/cgi-bin/IBVS?5741"/>
    <hyperlink ref="P28" r:id="rId19" display="http://var.astro.cz/oejv/issues/oejv0107.pdf"/>
    <hyperlink ref="P29" r:id="rId20" display="http://www.konkoly.hu/cgi-bin/IBVS?5871"/>
    <hyperlink ref="P30" r:id="rId21" display="http://www.konkoly.hu/cgi-bin/IBVS?604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2024-01-23T03:46:30Z</dcterms:modified>
</cp:coreProperties>
</file>