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F8F7AE-06A0-4189-8A47-54877A559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D11" i="2"/>
  <c r="C11" i="2"/>
  <c r="A11" i="2"/>
  <c r="D9" i="1"/>
  <c r="E21" i="1"/>
  <c r="F21" i="1"/>
  <c r="G21" i="1"/>
  <c r="I21" i="1"/>
  <c r="E9" i="1"/>
  <c r="F16" i="1"/>
  <c r="F17" i="1" s="1"/>
  <c r="C17" i="1"/>
  <c r="Q21" i="1"/>
  <c r="C11" i="1"/>
  <c r="C12" i="1"/>
  <c r="O23" i="1" l="1"/>
  <c r="C16" i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<sst xmlns="http://schemas.openxmlformats.org/spreadsheetml/2006/main" count="422" uniqueCount="62">
  <si>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</si>
  <si>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</si>
  <si>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</si>
  <si>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</si>
  <si>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</si>
  <si>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</si>
  <si>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</si>
  <si>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</si>
  <si>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</si>
  <si>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</si>
  <si>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</si>
  <si>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</si>
  <si>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</si>
  <si>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</si>
  <si>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</si>
  <si>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</si>
  <si>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</si>
  <si>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</si>
  <si>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</si>
  <si>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</si>
  <si>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</si>
  <si>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</si>
  <si>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</si>
  <si>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</si>
  <si>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</si>
  <si>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</si>
  <si>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</si>
  <si>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</si>
  <si>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</si>
  <si>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</si>
  <si>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</si>
  <si>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</si>
  <si>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</si>
  <si>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</si>
  <si>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</si>
  <si>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</si>
  <si>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</si>
  <si>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</si>
  <si>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</si>
  <si>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</si>
  <si>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</si>
  <si>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</si>
  <si>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</si>
  <si>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</si>
  <si>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</si>
  <si>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</si>
  <si>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</si>
  <si>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</si>
  <si>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</si>
  <si>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</si>
  <si>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</si>
  <si>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</si>
  <si>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</si>
  <si>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</si>
  <si>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</si>
  <si>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V0895 Cep</t>
  </si>
  <si>
    <t>EA</t>
  </si>
  <si>
    <t>GCVS 4</t>
  </si>
  <si>
    <t>V0895 Cep / GSC 4480-0830</t>
  </si>
  <si>
    <t>IBVS 6157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</si>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</sst>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65" fontId="20" fillId="0" borderId="0" xfId="0" applyNumberFormat="1" applyFont="1" applyAlignment="1">
      <alignment horizontal="left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V0895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B-4355-B332-A60D578CA3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B-4355-B332-A60D578CA3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B-4355-B332-A60D578CA3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0.28384999999252614</c:v>
                </c:pt>
                <c:pt idx="2">
                  <c:v>0.43559999999706633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B-4355-B332-A60D578CA3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B-4355-B332-A60D578CA3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B-4355-B332-A60D578CA3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B-4355-B332-A60D578CA3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-2.8116533913150332E-3</c:v>
                </c:pt>
                <c:pt idx="1">
                  <c:v>0.29273657288735599</c:v>
                </c:pt>
                <c:pt idx="2">
                  <c:v>0.42952508049355154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B-4355-B332-A60D578CA3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DB-4355-B332-A60D578C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43512"/>
        <c:axId val="1"/>
      </c:scatterChart>
      <c:valAx>
        <c:axId val="59224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24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39FED6-F71D-850B-7700-76D5632CC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58</v>
      </c>
      <c r="F1" s="50" t="s">
        <v>55</v>
      </c>
      <c r="G1" s="32">
        <v>22.363700000000001</v>
      </c>
      <c r="H1" s="33">
        <v>64.325299999999999</v>
      </c>
      <c r="I1" s="34">
        <v>51504.779000000002</v>
      </c>
      <c r="J1" s="34">
        <v>2.4859</v>
      </c>
      <c r="K1" s="31" t="s">
        <v>56</v>
      </c>
      <c r="L1" s="33"/>
      <c r="M1" s="34">
        <v>51504.779000000002</v>
      </c>
      <c r="N1" s="34">
        <v>2.4859</v>
      </c>
      <c r="O1" s="33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51504.779000000002</v>
      </c>
      <c r="D4" s="28">
        <v>2.4859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8">
        <v>51504.779000000002</v>
      </c>
      <c r="D7" s="29" t="s">
        <v>57</v>
      </c>
    </row>
    <row r="8" spans="1:15" x14ac:dyDescent="0.2">
      <c r="A8" t="s">
        <v>3</v>
      </c>
      <c r="C8" s="58">
        <v>2.4859</v>
      </c>
      <c r="D8" s="29" t="s">
        <v>57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-2.8116533913150332E-3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1.2886340801337304E-4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59845.403025080494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2.4860288634080132</v>
      </c>
      <c r="E16" s="14" t="s">
        <v>30</v>
      </c>
      <c r="F16" s="36">
        <f ca="1">NOW()+15018.5+$C$5/24</f>
        <v>60334.763427199068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3553</v>
      </c>
    </row>
    <row r="18" spans="1:21" ht="14.25" thickTop="1" thickBot="1" x14ac:dyDescent="0.25">
      <c r="A18" s="16" t="s">
        <v>5</v>
      </c>
      <c r="B18" s="10"/>
      <c r="C18" s="19">
        <f ca="1">+C15</f>
        <v>59845.403025080494</v>
      </c>
      <c r="D18" s="20">
        <f ca="1">+C16</f>
        <v>2.4860288634080132</v>
      </c>
      <c r="E18" s="14" t="s">
        <v>36</v>
      </c>
      <c r="F18" s="23">
        <f ca="1">ROUND(2*(F16-$C$15)/$C$16,0)/2+F15</f>
        <v>198</v>
      </c>
    </row>
    <row r="19" spans="1:21" ht="13.5" thickTop="1" x14ac:dyDescent="0.2">
      <c r="E19" s="14" t="s">
        <v>31</v>
      </c>
      <c r="F19" s="18">
        <f ca="1">+$C$15+$C$16*F18-15018.5-$C$5/24</f>
        <v>45319.532573368619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55">
        <v>51504.779000000002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-2.8116533913150332E-3</v>
      </c>
      <c r="Q21" s="2">
        <f>+C21-15018.5</f>
        <v>36486.279000000002</v>
      </c>
    </row>
    <row r="22" spans="1:21" x14ac:dyDescent="0.2">
      <c r="A22" s="51" t="s">
        <v>59</v>
      </c>
      <c r="B22" s="52"/>
      <c r="C22" s="56">
        <v>57206.474499999997</v>
      </c>
      <c r="D22" s="51">
        <v>1.9900000000000001E-2</v>
      </c>
      <c r="E22">
        <f>+(C22-C$7)/C$8</f>
        <v>2293.6141839977449</v>
      </c>
      <c r="F22">
        <f>ROUND(2*E22,0)/2</f>
        <v>2293.5</v>
      </c>
      <c r="G22">
        <f>+C22-(C$7+F22*C$8)</f>
        <v>0.28384999999252614</v>
      </c>
      <c r="K22">
        <f>+G22</f>
        <v>0.28384999999252614</v>
      </c>
      <c r="O22">
        <f ca="1">+C$11+C$12*$F22</f>
        <v>0.29273657288735599</v>
      </c>
      <c r="Q22" s="2">
        <f>+C22-15018.5</f>
        <v>42187.974499999997</v>
      </c>
    </row>
    <row r="23" spans="1:21" x14ac:dyDescent="0.2">
      <c r="A23" s="53" t="s">
        <v>60</v>
      </c>
      <c r="B23" s="54" t="s">
        <v>61</v>
      </c>
      <c r="C23" s="57">
        <v>59845.409099999997</v>
      </c>
      <c r="D23" s="53">
        <v>6.8999999999999999E-3</v>
      </c>
      <c r="E23">
        <f>+(C23-C$7)/C$8</f>
        <v>3355.1752282875395</v>
      </c>
      <c r="F23">
        <f>ROUND(2*E23,0)/2</f>
        <v>3355</v>
      </c>
      <c r="G23">
        <f>+C23-(C$7+F23*C$8)</f>
        <v>0.43559999999706633</v>
      </c>
      <c r="K23">
        <f>+G23</f>
        <v>0.43559999999706633</v>
      </c>
      <c r="O23">
        <f ca="1">+C$11+C$12*$F23</f>
        <v>0.42952508049355154</v>
      </c>
      <c r="Q23" s="2">
        <f>+C23-15018.5</f>
        <v>44826.909099999997</v>
      </c>
    </row>
    <row r="24" spans="1:21" x14ac:dyDescent="0.2">
      <c r="C24" s="55"/>
      <c r="D24" s="8"/>
      <c r="Q24" s="2"/>
    </row>
    <row r="25" spans="1:21" x14ac:dyDescent="0.2">
      <c r="C25" s="55"/>
      <c r="D25" s="8"/>
      <c r="Q25" s="2"/>
    </row>
    <row r="26" spans="1:21" x14ac:dyDescent="0.2">
      <c r="C26" s="55"/>
      <c r="D26" s="8"/>
      <c r="Q26" s="2"/>
    </row>
    <row r="27" spans="1:21" x14ac:dyDescent="0.2">
      <c r="C27" s="55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41</v>
      </c>
      <c r="I1" s="38" t="s">
        <v>42</v>
      </c>
      <c r="J1" s="39" t="s">
        <v>40</v>
      </c>
    </row>
    <row r="2" spans="1:16" x14ac:dyDescent="0.2">
      <c r="I2" s="40" t="s">
        <v>43</v>
      </c>
      <c r="J2" s="41" t="s">
        <v>39</v>
      </c>
    </row>
    <row r="3" spans="1:16" x14ac:dyDescent="0.2">
      <c r="A3" s="42" t="s">
        <v>44</v>
      </c>
      <c r="I3" s="40" t="s">
        <v>45</v>
      </c>
      <c r="J3" s="41" t="s">
        <v>37</v>
      </c>
    </row>
    <row r="4" spans="1:16" x14ac:dyDescent="0.2">
      <c r="I4" s="40" t="s">
        <v>46</v>
      </c>
      <c r="J4" s="41" t="s">
        <v>37</v>
      </c>
    </row>
    <row r="5" spans="1:16" ht="13.5" thickBot="1" x14ac:dyDescent="0.25">
      <c r="I5" s="43" t="s">
        <v>47</v>
      </c>
      <c r="J5" s="44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49</v>
      </c>
      <c r="J11" s="47" t="s">
        <v>50</v>
      </c>
      <c r="K11" s="46">
        <v>-3273</v>
      </c>
      <c r="L11" s="46" t="s">
        <v>51</v>
      </c>
      <c r="M11" s="47" t="s">
        <v>52</v>
      </c>
      <c r="N11" s="47"/>
      <c r="O11" s="48" t="s">
        <v>53</v>
      </c>
      <c r="P11" s="48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2024-01-25T05:19:20Z</dcterms:modified>
</cp:coreProperties>
</file>