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1B9167-CB13-42AE-97E0-BF994FC407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D9" i="1"/>
  <c r="E9" i="1"/>
  <c r="F16" i="1"/>
  <c r="F17" i="1" s="1"/>
  <c r="C17" i="1"/>
  <c r="Q21" i="1"/>
  <c r="E21" i="1"/>
  <c r="F21" i="1" s="1"/>
  <c r="G21" i="1" s="1"/>
  <c r="I21" i="1" s="1"/>
  <c r="C11" i="1"/>
  <c r="C12" i="1"/>
  <c r="C16" i="1" l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<sst xmlns="http://schemas.openxmlformats.org/spreadsheetml/2006/main" count="55" uniqueCount="51">
  <si>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</si>
  <si>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</si>
  <si>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</si>
  <si>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</si>
  <si>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</si>
  <si>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</si>
  <si>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</si>
  <si>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</si>
  <si>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</si>
  <si>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</si>
  <si>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</si>
  <si>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</si>
  <si>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</si>
  <si>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</si>
  <si>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</si>
  <si>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</si>
  <si>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</si>
  <si>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</si>
  <si>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</si>
  <si>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</si>
  <si>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</si>
  <si>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</si>
  <si>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</si>
  <si>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</si>
  <si>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</si>
  <si>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</si>
  <si>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</si>
  <si>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</si>
  <si>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</si>
  <si>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</si>
  <si>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</si>
  <si>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</si>
  <si>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</si>
  <si>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</si>
  <si>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</si>
  <si>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</si>
  <si>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</si>
  <si>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</si>
  <si>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</si>
  <si>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</si>
  <si>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</si>
  <si>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</si>
  <si>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V0925 Cep</t>
  </si>
  <si>
    <t>G4601-0559</t>
  </si>
  <si>
    <t xml:space="preserve"> V0925 Cep </t>
  </si>
  <si>
    <t>EA</t>
  </si>
  <si>
    <t>pr_6</t>
  </si>
  <si>
    <t>~</t>
  </si>
  <si>
    <t>V0925 Cep / GSC 4601-0559</t>
  </si>
  <si>
    <t>GCVS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</si>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</sst>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25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V925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CE-4E66-AD6E-20560D0086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CE-4E66-AD6E-20560D0086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CE-4E66-AD6E-20560D0086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4.0200000134063885E-2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CE-4E66-AD6E-20560D0086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CE-4E66-AD6E-20560D0086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CE-4E66-AD6E-20560D0086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CE-4E66-AD6E-20560D0086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4.0200000134063885E-2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CE-4E66-AD6E-20560D0086D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CE-4E66-AD6E-20560D00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50520"/>
        <c:axId val="1"/>
      </c:scatterChart>
      <c:valAx>
        <c:axId val="50785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85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7D9E38-1493-EF0D-70B1-08401B83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7" t="s">
        <v>42</v>
      </c>
      <c r="G1" s="31">
        <v>0</v>
      </c>
      <c r="H1" s="38"/>
      <c r="I1" s="39" t="s">
        <v>43</v>
      </c>
      <c r="J1" s="40" t="s">
        <v>44</v>
      </c>
      <c r="K1" s="41">
        <v>23.054223</v>
      </c>
      <c r="L1" s="33">
        <v>75.183910000000012</v>
      </c>
      <c r="M1" s="34">
        <v>51400.73499999987</v>
      </c>
      <c r="N1" s="34">
        <v>2.1471800000000001</v>
      </c>
      <c r="O1" s="32" t="s">
        <v>45</v>
      </c>
      <c r="P1" s="42">
        <v>11.64</v>
      </c>
      <c r="Q1" s="42">
        <v>11.95</v>
      </c>
      <c r="R1" s="43" t="s">
        <v>46</v>
      </c>
      <c r="S1" s="44" t="s">
        <v>47</v>
      </c>
    </row>
    <row r="2" spans="1:19" x14ac:dyDescent="0.2">
      <c r="A2" t="s">
        <v>24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51400.735000000001</v>
      </c>
      <c r="D4" s="28">
        <v>2.1471800000000001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8">
        <v>51400.73499999987</v>
      </c>
      <c r="D7" s="29" t="s">
        <v>49</v>
      </c>
    </row>
    <row r="8" spans="1:19" x14ac:dyDescent="0.2">
      <c r="A8" t="s">
        <v>4</v>
      </c>
      <c r="C8" s="48">
        <v>2.1471800000000001</v>
      </c>
      <c r="D8" s="29" t="s">
        <v>49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1.3738892732079249E-5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57683.423880000002</v>
      </c>
      <c r="E15" s="14" t="s">
        <v>35</v>
      </c>
      <c r="F15" s="35">
        <v>1</v>
      </c>
    </row>
    <row r="16" spans="1:19" x14ac:dyDescent="0.2">
      <c r="A16" s="16" t="s">
        <v>5</v>
      </c>
      <c r="B16" s="10"/>
      <c r="C16" s="17">
        <f ca="1">+C8+C12</f>
        <v>2.147193738892732</v>
      </c>
      <c r="E16" s="14" t="s">
        <v>31</v>
      </c>
      <c r="F16" s="36">
        <f ca="1">NOW()+15018.5+$C$5/24</f>
        <v>60334.773821527779</v>
      </c>
    </row>
    <row r="17" spans="1:21" ht="13.5" thickBot="1" x14ac:dyDescent="0.25">
      <c r="A17" s="14" t="s">
        <v>28</v>
      </c>
      <c r="B17" s="10"/>
      <c r="C17" s="10">
        <f>COUNT(C21:C2191)</f>
        <v>2</v>
      </c>
      <c r="E17" s="14" t="s">
        <v>36</v>
      </c>
      <c r="F17" s="15">
        <f ca="1">ROUND(2*(F16-$C$7)/$C$8,0)/2+F15</f>
        <v>4162</v>
      </c>
    </row>
    <row r="18" spans="1:21" ht="14.25" thickTop="1" thickBot="1" x14ac:dyDescent="0.25">
      <c r="A18" s="16" t="s">
        <v>6</v>
      </c>
      <c r="B18" s="10"/>
      <c r="C18" s="19">
        <f ca="1">+C15</f>
        <v>57683.423880000002</v>
      </c>
      <c r="D18" s="20">
        <f ca="1">+C16</f>
        <v>2.147193738892732</v>
      </c>
      <c r="E18" s="14" t="s">
        <v>37</v>
      </c>
      <c r="F18" s="23">
        <f ca="1">ROUND(2*(F16-$C$15)/$C$16,0)/2+F15</f>
        <v>1236</v>
      </c>
    </row>
    <row r="19" spans="1:21" ht="13.5" thickTop="1" x14ac:dyDescent="0.2">
      <c r="E19" s="14" t="s">
        <v>32</v>
      </c>
      <c r="F19" s="18">
        <f ca="1">+$C$15+$C$16*F18-15018.5-$C$5/24</f>
        <v>45319.251174604753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49</v>
      </c>
      <c r="C21" s="8">
        <v>51400.73499999987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36382.23499999987</v>
      </c>
    </row>
    <row r="22" spans="1:21" x14ac:dyDescent="0.2">
      <c r="A22" s="45" t="s">
        <v>50</v>
      </c>
      <c r="B22" s="46" t="s">
        <v>0</v>
      </c>
      <c r="C22" s="47">
        <v>57683.423880000002</v>
      </c>
      <c r="D22" s="47">
        <v>1.1000000000000001E-3</v>
      </c>
      <c r="E22">
        <f>+(C22-C$7)/C$8</f>
        <v>2926.018722231081</v>
      </c>
      <c r="F22">
        <f>ROUND(2*E22,0)/2</f>
        <v>2926</v>
      </c>
      <c r="G22">
        <f>+C22-(C$7+F22*C$8)</f>
        <v>4.0200000134063885E-2</v>
      </c>
      <c r="K22">
        <f>+G22</f>
        <v>4.0200000134063885E-2</v>
      </c>
      <c r="O22">
        <f ca="1">+C$11+C$12*$F22</f>
        <v>4.0200000134063885E-2</v>
      </c>
      <c r="Q22" s="2">
        <f>+C22-15018.5</f>
        <v>42664.923880000002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84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2024-01-25T05:34:18Z</dcterms:modified>
</cp:coreProperties>
</file>