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AE416F5-6947-4058-9339-32F471D3CDE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Q23" i="1"/>
  <c r="E22" i="1"/>
  <c r="F22" i="1"/>
  <c r="G22" i="1"/>
  <c r="I22" i="1"/>
  <c r="C9" i="1"/>
  <c r="D9" i="1"/>
  <c r="Q22" i="1"/>
  <c r="E21" i="1"/>
  <c r="F21" i="1"/>
  <c r="G21" i="1"/>
  <c r="I21" i="1"/>
  <c r="F16" i="1"/>
  <c r="F17" i="1" s="1"/>
  <c r="C17" i="1"/>
  <c r="Q21" i="1"/>
  <c r="C12" i="1"/>
  <c r="C11" i="1"/>
  <c r="C15" i="1" l="1"/>
  <c r="F18" i="1" s="1"/>
  <c r="O23" i="1"/>
  <c r="O22" i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<sst xmlns="http://schemas.openxmlformats.org/spreadsheetml/2006/main" count="51" uniqueCount="47">
  <si>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</si>
  <si>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</si>
  <si>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</si>
  <si>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</si>
  <si>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</si>
  <si>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</si>
  <si>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</si>
  <si>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</si>
  <si>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</si>
  <si>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</si>
  <si>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</si>
  <si>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</si>
  <si>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</si>
  <si>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</si>
  <si>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</si>
  <si>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</si>
  <si>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</si>
  <si>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</si>
  <si>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</si>
  <si>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</si>
  <si>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</si>
  <si>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</si>
  <si>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</si>
  <si>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</si>
  <si>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</si>
  <si>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</si>
  <si>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</si>
  <si>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</si>
  <si>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</si>
  <si>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</si>
  <si>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</si>
  <si>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</si>
  <si>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</si>
  <si>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</si>
  <si>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</si>
  <si>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</si>
  <si>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OEJV 0083</t>
  </si>
  <si>
    <t>not avail.</t>
  </si>
  <si>
    <t>IBVS 5960</t>
  </si>
  <si>
    <t>I</t>
  </si>
  <si>
    <t>RHN 2019</t>
  </si>
  <si>
    <t>pg</t>
  </si>
  <si>
    <t>vis</t>
  </si>
  <si>
    <t>PE</t>
  </si>
  <si>
    <t>CCD</t>
  </si>
  <si>
    <t>V0941 Cep / GSC 4482-0981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</si>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</sst>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V0941 Cep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2789</c:v>
                </c:pt>
                <c:pt idx="2">
                  <c:v>5101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5E-4E4E-A0D8-04FA54A76A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2789</c:v>
                </c:pt>
                <c:pt idx="2">
                  <c:v>5101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-4.4099998704041354E-3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5E-4E4E-A0D8-04FA54A76A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2789</c:v>
                </c:pt>
                <c:pt idx="2">
                  <c:v>5101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5E-4E4E-A0D8-04FA54A76A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2789</c:v>
                </c:pt>
                <c:pt idx="2">
                  <c:v>5101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-2.9899998698965646E-3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5E-4E4E-A0D8-04FA54A76A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2789</c:v>
                </c:pt>
                <c:pt idx="2">
                  <c:v>5101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5E-4E4E-A0D8-04FA54A76A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2789</c:v>
                </c:pt>
                <c:pt idx="2">
                  <c:v>5101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5E-4E4E-A0D8-04FA54A76A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2789</c:v>
                </c:pt>
                <c:pt idx="2">
                  <c:v>5101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5E-4E4E-A0D8-04FA54A76A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2789</c:v>
                </c:pt>
                <c:pt idx="2">
                  <c:v>5101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-8.3612583604724192E-4</c:v>
                </c:pt>
                <c:pt idx="1">
                  <c:v>-2.5652429977064788E-3</c:v>
                </c:pt>
                <c:pt idx="2">
                  <c:v>-3.9986309065469794E-3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5E-4E4E-A0D8-04FA54A7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657264"/>
        <c:axId val="1"/>
      </c:scatterChart>
      <c:valAx>
        <c:axId val="514657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657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6541353383458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2DCBE3-C17E-862C-6EF4-008CD2574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23</v>
      </c>
      <c r="B2" t="s">
        <v>46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37</v>
      </c>
      <c r="D4" s="9" t="s">
        <v>37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  <c r="E5" s="12"/>
    </row>
    <row r="6" spans="1:6" x14ac:dyDescent="0.2">
      <c r="A6" s="5" t="s">
        <v>1</v>
      </c>
    </row>
    <row r="7" spans="1:6" x14ac:dyDescent="0.2">
      <c r="A7" t="s">
        <v>2</v>
      </c>
      <c r="C7">
        <v>51612.60999999987</v>
      </c>
      <c r="D7" s="28" t="s">
        <v>36</v>
      </c>
    </row>
    <row r="8" spans="1:6" x14ac:dyDescent="0.2">
      <c r="A8" t="s">
        <v>3</v>
      </c>
      <c r="C8">
        <v>1.3940900000000001</v>
      </c>
      <c r="D8" s="28" t="s">
        <v>36</v>
      </c>
    </row>
    <row r="9" spans="1:6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-8.3612583604724192E-4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-6.1997746922166969E-7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58723.859091368962</v>
      </c>
      <c r="E15" s="16" t="s">
        <v>33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1.3940893800225309</v>
      </c>
      <c r="E16" s="16" t="s">
        <v>30</v>
      </c>
      <c r="F16" s="17">
        <f ca="1">NOW()+15018.5+$C$5/24</f>
        <v>60334.780225578703</v>
      </c>
    </row>
    <row r="17" spans="1:17" ht="13.5" thickBot="1" x14ac:dyDescent="0.25">
      <c r="A17" s="16" t="s">
        <v>27</v>
      </c>
      <c r="B17" s="12"/>
      <c r="C17" s="12">
        <f>COUNT(C21:C2191)</f>
        <v>3</v>
      </c>
      <c r="E17" s="16" t="s">
        <v>34</v>
      </c>
      <c r="F17" s="17">
        <f ca="1">ROUND(2*(F16-$C$7)/$C$8,0)/2+F15</f>
        <v>6257.5</v>
      </c>
    </row>
    <row r="18" spans="1:17" ht="14.25" thickTop="1" thickBot="1" x14ac:dyDescent="0.25">
      <c r="A18" s="18" t="s">
        <v>5</v>
      </c>
      <c r="B18" s="12"/>
      <c r="C18" s="21">
        <f ca="1">+C15</f>
        <v>58723.859091368962</v>
      </c>
      <c r="D18" s="22">
        <f ca="1">+C16</f>
        <v>1.3940893800225309</v>
      </c>
      <c r="E18" s="16" t="s">
        <v>35</v>
      </c>
      <c r="F18" s="25">
        <f ca="1">ROUND(2*(F16-$C$15)/$C$16,0)/2+F15</f>
        <v>1156.5</v>
      </c>
    </row>
    <row r="19" spans="1:17" ht="13.5" thickTop="1" x14ac:dyDescent="0.2">
      <c r="E19" s="16" t="s">
        <v>31</v>
      </c>
      <c r="F19" s="20">
        <f ca="1">+$C$15+$C$16*F18-15018.5-$C$5/24</f>
        <v>45318.019292698358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28" t="s">
        <v>36</v>
      </c>
      <c r="C21" s="10">
        <v>51612.60999999987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-8.3612583604724192E-4</v>
      </c>
      <c r="Q21" s="2">
        <f>+C21-15018.5</f>
        <v>36594.10999999987</v>
      </c>
    </row>
    <row r="22" spans="1:17" x14ac:dyDescent="0.2">
      <c r="A22" s="29" t="s">
        <v>38</v>
      </c>
      <c r="B22" s="30" t="s">
        <v>39</v>
      </c>
      <c r="C22" s="31">
        <v>55500.722600000001</v>
      </c>
      <c r="D22" s="31">
        <v>1.1000000000000001E-3</v>
      </c>
      <c r="E22">
        <f>+(C22-C$7)/C$8</f>
        <v>2788.9968366462217</v>
      </c>
      <c r="F22">
        <f>ROUND(2*E22,0)/2</f>
        <v>2789</v>
      </c>
      <c r="G22">
        <f>+C22-(C$7+F22*C$8)</f>
        <v>-4.4099998704041354E-3</v>
      </c>
      <c r="I22">
        <f>+G22</f>
        <v>-4.4099998704041354E-3</v>
      </c>
      <c r="O22">
        <f ca="1">+C$11+C$12*$F22</f>
        <v>-2.5652429977064788E-3</v>
      </c>
      <c r="Q22" s="2">
        <f>+C22-15018.5</f>
        <v>40482.222600000001</v>
      </c>
    </row>
    <row r="23" spans="1:17" x14ac:dyDescent="0.2">
      <c r="A23" s="5" t="s">
        <v>40</v>
      </c>
      <c r="C23" s="10">
        <v>58723.860099999998</v>
      </c>
      <c r="D23" s="10">
        <v>1E-4</v>
      </c>
      <c r="E23">
        <f>+(C23-C$7)/C$8</f>
        <v>5100.9978552318198</v>
      </c>
      <c r="F23">
        <f>ROUND(2*E23,0)/2</f>
        <v>5101</v>
      </c>
      <c r="G23">
        <f>+C23-(C$7+F23*C$8)</f>
        <v>-2.9899998698965646E-3</v>
      </c>
      <c r="K23">
        <f>+G23</f>
        <v>-2.9899998698965646E-3</v>
      </c>
      <c r="O23">
        <f ca="1">+C$11+C$12*$F23</f>
        <v>-3.9986309065469794E-3</v>
      </c>
      <c r="Q23" s="2">
        <f>+C23-15018.5</f>
        <v>43705.360099999998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2024-01-25T05:43:31Z</dcterms:modified>
</cp:coreProperties>
</file>