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0A294C2-9091-4714-A297-41780D08F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<sst xmlns="http://schemas.openxmlformats.org/spreadsheetml/2006/main" count="58" uniqueCount="53">
  <si>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</si>
  <si>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</si>
  <si>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</si>
  <si>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</si>
  <si>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</si>
  <si>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</si>
  <si>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</si>
  <si>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</si>
  <si>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</si>
  <si>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</si>
  <si>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</si>
  <si>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</si>
  <si>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</si>
  <si>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</si>
  <si>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</si>
  <si>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</si>
  <si>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</si>
  <si>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</si>
  <si>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</si>
  <si>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</si>
  <si>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</si>
  <si>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</si>
  <si>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</si>
  <si>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</si>
  <si>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</si>
  <si>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</si>
  <si>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</si>
  <si>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</si>
  <si>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</si>
  <si>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</si>
  <si>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</si>
  <si>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</si>
  <si>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</si>
  <si>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</si>
  <si>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</si>
  <si>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</si>
  <si>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</si>
  <si>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</si>
  <si>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</si>
  <si>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</si>
  <si>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</si>
  <si>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</si>
  <si>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</si>
  <si>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V0953 Cep</t>
  </si>
  <si>
    <t>G4614-1442</t>
  </si>
  <si>
    <t xml:space="preserve"> V0953 Cep </t>
  </si>
  <si>
    <t>EA/RS</t>
  </si>
  <si>
    <t>JBAV, 60</t>
  </si>
  <si>
    <t>I</t>
  </si>
  <si>
    <t>F21</t>
  </si>
  <si>
    <t>G21</t>
  </si>
  <si>
    <t>Ir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</si>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</sst>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165" fontId="0" fillId="0" borderId="6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7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V0953</a:t>
            </a:r>
            <a:r>
              <a:rPr lang="en-AU" baseline="0"/>
              <a:t> Cep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4.9599999998463318E-2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4.9599999998463318E-2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7" t="s">
        <v>43</v>
      </c>
      <c r="G1" s="34">
        <v>2010</v>
      </c>
      <c r="H1" s="38"/>
      <c r="I1" s="39" t="s">
        <v>44</v>
      </c>
      <c r="J1" s="40" t="s">
        <v>45</v>
      </c>
      <c r="K1" s="33">
        <v>23.4142853</v>
      </c>
      <c r="L1" s="41">
        <v>81.033460000000005</v>
      </c>
      <c r="M1" s="42">
        <v>51356.739000000001</v>
      </c>
      <c r="N1" s="42">
        <v>1.5491200000000001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51356.739000000001</v>
      </c>
      <c r="D7" s="29" t="s">
        <v>52</v>
      </c>
    </row>
    <row r="8" spans="1:15" x14ac:dyDescent="0.2">
      <c r="A8" t="s">
        <v>3</v>
      </c>
      <c r="C8" s="47">
        <v>1.5491200000000001</v>
      </c>
      <c r="D8" s="29" t="s">
        <v>52</v>
      </c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9.4746895890092296E-6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59466.431799999998</v>
      </c>
      <c r="E15" s="14" t="s">
        <v>30</v>
      </c>
      <c r="F15" s="32">
        <f ca="1">NOW()+15018.5+$C$5/24</f>
        <v>60334.784916087963</v>
      </c>
    </row>
    <row r="16" spans="1:15" x14ac:dyDescent="0.2">
      <c r="A16" s="16" t="s">
        <v>4</v>
      </c>
      <c r="B16" s="10"/>
      <c r="C16" s="17">
        <f ca="1">+C8+C12</f>
        <v>1.5491294746895892</v>
      </c>
      <c r="E16" s="14" t="s">
        <v>35</v>
      </c>
      <c r="F16" s="15">
        <f ca="1">ROUND(2*(F15-$C$7)/$C$8,0)/2+F14</f>
        <v>5796.5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561.5</v>
      </c>
    </row>
    <row r="18" spans="1:21" ht="14.25" thickTop="1" thickBot="1" x14ac:dyDescent="0.25">
      <c r="A18" s="16" t="s">
        <v>5</v>
      </c>
      <c r="B18" s="10"/>
      <c r="C18" s="19">
        <f ca="1">+C15</f>
        <v>59466.431799999998</v>
      </c>
      <c r="D18" s="20">
        <f ca="1">+C16</f>
        <v>1.5491294746895892</v>
      </c>
      <c r="E18" s="14" t="s">
        <v>31</v>
      </c>
      <c r="F18" s="18">
        <f ca="1">+$C$15+$C$16*F17-15018.5-$C$5/24</f>
        <v>45318.163833371538</v>
      </c>
    </row>
    <row r="19" spans="1:21" ht="13.5" thickTop="1" x14ac:dyDescent="0.2">
      <c r="F19" s="35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52</v>
      </c>
      <c r="C21" s="8">
        <v>51356.739000000001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6">
        <f>+C21-15018.5</f>
        <v>36338.239000000001</v>
      </c>
    </row>
    <row r="22" spans="1:21" x14ac:dyDescent="0.2">
      <c r="A22" s="44" t="s">
        <v>47</v>
      </c>
      <c r="B22" s="45" t="s">
        <v>48</v>
      </c>
      <c r="C22" s="48">
        <v>59466.431799999998</v>
      </c>
      <c r="D22" s="49">
        <v>1.1999999999999999E-3</v>
      </c>
      <c r="E22">
        <f>+(C22-C$7)/C$8</f>
        <v>5235.0320181780608</v>
      </c>
      <c r="F22">
        <f>ROUND(2*E22,0)/2</f>
        <v>5235</v>
      </c>
      <c r="G22">
        <f>+C22-(C$7+F22*C$8)</f>
        <v>4.9599999998463318E-2</v>
      </c>
      <c r="K22">
        <f>+G22</f>
        <v>4.9599999998463318E-2</v>
      </c>
      <c r="O22">
        <f ca="1">+C$11+C$12*$F22</f>
        <v>4.9599999998463318E-2</v>
      </c>
      <c r="Q22" s="36">
        <f>+C22-15018.5</f>
        <v>44447.931799999998</v>
      </c>
      <c r="R22" s="46" t="s">
        <v>51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2024-01-25T05:50:16Z</dcterms:modified>
</cp:coreProperties>
</file>