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4D3E8E-8D49-45F7-974D-6644383B34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9" i="1"/>
  <c r="D9" i="1"/>
  <c r="F16" i="1"/>
  <c r="F17" i="1" s="1"/>
  <c r="C17" i="1"/>
  <c r="Q21" i="1"/>
  <c r="E22" i="1"/>
  <c r="F22" i="1" s="1"/>
  <c r="G22" i="1" s="1"/>
  <c r="K22" i="1" s="1"/>
  <c r="E21" i="1"/>
  <c r="F21" i="1"/>
  <c r="G21" i="1" s="1"/>
  <c r="I21" i="1" s="1"/>
  <c r="C11" i="1"/>
  <c r="C12" i="1"/>
  <c r="C16" i="1" l="1"/>
  <c r="D18" i="1" s="1"/>
  <c r="O22" i="1"/>
  <c r="C15" i="1"/>
  <c r="F18" i="1" s="1"/>
  <c r="O21" i="1"/>
  <c r="C18" i="1" l="1"/>
  <c r="F19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<sst xmlns="http://schemas.openxmlformats.org/spreadsheetml/2006/main" count="56" uniqueCount="50">
  <si>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</si>
  <si>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</si>
  <si>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</si>
  <si>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</si>
  <si>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</si>
  <si>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</si>
  <si>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</si>
  <si>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</si>
  <si>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</si>
  <si>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</si>
  <si>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</si>
  <si>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</si>
  <si>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</si>
  <si>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</si>
  <si>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</si>
  <si>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</si>
  <si>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</si>
  <si>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</si>
  <si>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</si>
  <si>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</si>
  <si>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</si>
  <si>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</si>
  <si>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</si>
  <si>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</si>
  <si>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</si>
  <si>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</si>
  <si>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</si>
  <si>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</si>
  <si>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</si>
  <si>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</si>
  <si>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</si>
  <si>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</si>
  <si>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</si>
  <si>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</si>
  <si>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</si>
  <si>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</si>
  <si>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</si>
  <si>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</si>
  <si>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</si>
  <si>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</si>
  <si>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</si>
  <si>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V0972 Cep  </t>
  </si>
  <si>
    <t>2017K</t>
  </si>
  <si>
    <t xml:space="preserve">EW        </t>
  </si>
  <si>
    <t>pr_6</t>
  </si>
  <si>
    <t xml:space="preserve">         </t>
  </si>
  <si>
    <t>GCVS</t>
  </si>
  <si>
    <t>IBVS 6196</t>
  </si>
  <si>
    <t>I</t>
  </si>
  <si>
    <t>V0972 Cep  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</si>
</sst>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V0972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39-4BD2-9998-657A49FC28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39-4BD2-9998-657A49FC28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39-4BD2-9998-657A49FC28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7.97725000011269E-2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39-4BD2-9998-657A49FC28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39-4BD2-9998-657A49FC28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39-4BD2-9998-657A49FC28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39-4BD2-9998-657A49FC28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7.97725000011269E-2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39-4BD2-9998-657A49FC285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39-4BD2-9998-657A49FC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788792"/>
        <c:axId val="1"/>
      </c:scatterChart>
      <c:valAx>
        <c:axId val="69378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78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461494-5DDE-4B14-7082-7C1FF5F9C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41</v>
      </c>
      <c r="G1" s="30" t="s">
        <v>42</v>
      </c>
      <c r="H1" s="38"/>
      <c r="I1" s="39" t="s">
        <v>13</v>
      </c>
      <c r="J1" s="40" t="s">
        <v>41</v>
      </c>
      <c r="K1" s="41">
        <v>20.3308</v>
      </c>
      <c r="L1" s="32">
        <v>60.200650000000003</v>
      </c>
      <c r="M1" s="33">
        <v>53817.884700000002</v>
      </c>
      <c r="N1" s="33">
        <v>0.35901100000000002</v>
      </c>
      <c r="O1" s="31" t="s">
        <v>43</v>
      </c>
      <c r="P1" s="42">
        <v>13.95</v>
      </c>
      <c r="Q1" s="42">
        <v>14.49</v>
      </c>
      <c r="R1" s="43" t="s">
        <v>44</v>
      </c>
      <c r="S1" s="31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53817.884700000002</v>
      </c>
      <c r="D4" s="27">
        <v>0.35901100000000002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53817.884700000002</v>
      </c>
      <c r="D7" s="28" t="s">
        <v>46</v>
      </c>
    </row>
    <row r="8" spans="1:19" x14ac:dyDescent="0.2">
      <c r="A8" t="s">
        <v>3</v>
      </c>
      <c r="C8" s="47">
        <v>0.35901100000000002</v>
      </c>
      <c r="D8" s="28" t="s">
        <v>46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7.5955724828495026E-6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57588.297990702216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0.35901859557248289</v>
      </c>
      <c r="E16" s="14" t="s">
        <v>30</v>
      </c>
      <c r="F16" s="35">
        <f ca="1">NOW()+15018.5+$C$5/24</f>
        <v>60334.794617708329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18153.5</v>
      </c>
    </row>
    <row r="18" spans="1:21" ht="14.25" thickTop="1" thickBot="1" x14ac:dyDescent="0.25">
      <c r="A18" s="16" t="s">
        <v>5</v>
      </c>
      <c r="B18" s="10"/>
      <c r="C18" s="19">
        <f ca="1">+C15</f>
        <v>57588.297990702216</v>
      </c>
      <c r="D18" s="20">
        <f ca="1">+C16</f>
        <v>0.35901859557248289</v>
      </c>
      <c r="E18" s="14" t="s">
        <v>36</v>
      </c>
      <c r="F18" s="23">
        <f ca="1">ROUND(2*(F16-$C$15)/$C$16,0)/2+F15</f>
        <v>7651</v>
      </c>
    </row>
    <row r="19" spans="1:21" ht="13.5" thickTop="1" x14ac:dyDescent="0.2">
      <c r="E19" s="14" t="s">
        <v>31</v>
      </c>
      <c r="F19" s="18">
        <f ca="1">+$C$15+$C$16*F18-15018.5-$C$5/24</f>
        <v>45317.045098760616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53817.884700000002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38799.384700000002</v>
      </c>
    </row>
    <row r="22" spans="1:21" x14ac:dyDescent="0.2">
      <c r="A22" s="44" t="s">
        <v>47</v>
      </c>
      <c r="B22" s="45" t="s">
        <v>48</v>
      </c>
      <c r="C22" s="46">
        <v>57588.477500000001</v>
      </c>
      <c r="D22" s="46">
        <v>1E-3</v>
      </c>
      <c r="E22">
        <f>+(C22-C$7)/C$8</f>
        <v>10502.722200712507</v>
      </c>
      <c r="F22">
        <f>ROUND(2*E22,0)/2</f>
        <v>10502.5</v>
      </c>
      <c r="G22">
        <f>+C22-(C$7+F22*C$8)</f>
        <v>7.97725000011269E-2</v>
      </c>
      <c r="K22">
        <f>+G22</f>
        <v>7.97725000011269E-2</v>
      </c>
      <c r="O22">
        <f ca="1">+C$11+C$12*$F22</f>
        <v>7.97725000011269E-2</v>
      </c>
      <c r="Q22" s="2">
        <f>+C22-15018.5</f>
        <v>42569.977500000001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2024-01-25T06:04:15Z</dcterms:modified>
</cp:coreProperties>
</file>