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D984C8F-FFCA-48D8-B982-7C08925F9572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61" i="1" l="1"/>
  <c r="Q263" i="1"/>
  <c r="Q265" i="1"/>
  <c r="Q267" i="1"/>
  <c r="Q268" i="1"/>
  <c r="Q269" i="1"/>
  <c r="D9" i="1"/>
  <c r="C9" i="1"/>
  <c r="Q266" i="1"/>
  <c r="Q264" i="1"/>
  <c r="Q262" i="1"/>
  <c r="Q260" i="1"/>
  <c r="Q259" i="1"/>
  <c r="Q258" i="1"/>
  <c r="Q257" i="1"/>
  <c r="Q256" i="1"/>
  <c r="Q255" i="1"/>
  <c r="Q253" i="1"/>
  <c r="Q252" i="1"/>
  <c r="Q251" i="1"/>
  <c r="Q250" i="1"/>
  <c r="Q248" i="1"/>
  <c r="Q247" i="1"/>
  <c r="Q246" i="1"/>
  <c r="Q244" i="1"/>
  <c r="Q243" i="1"/>
  <c r="Q242" i="1"/>
  <c r="Q241" i="1"/>
  <c r="Q240" i="1"/>
  <c r="Q238" i="1"/>
  <c r="Q237" i="1"/>
  <c r="Q235" i="1"/>
  <c r="Q234" i="1"/>
  <c r="Q233" i="1"/>
  <c r="Q232" i="1"/>
  <c r="Q231" i="1"/>
  <c r="Q230" i="1"/>
  <c r="Q229" i="1"/>
  <c r="Q162" i="1"/>
  <c r="Q161" i="1"/>
  <c r="Q62" i="1"/>
  <c r="Q58" i="1"/>
  <c r="Q55" i="1"/>
  <c r="Q47" i="1"/>
  <c r="Q44" i="1"/>
  <c r="Q43" i="1"/>
  <c r="Q42" i="1"/>
  <c r="Q41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191" i="2"/>
  <c r="C191" i="2"/>
  <c r="G237" i="2"/>
  <c r="C237" i="2"/>
  <c r="G236" i="2"/>
  <c r="C236" i="2"/>
  <c r="G235" i="2"/>
  <c r="C235" i="2"/>
  <c r="G190" i="2"/>
  <c r="C190" i="2"/>
  <c r="G234" i="2"/>
  <c r="C234" i="2"/>
  <c r="G233" i="2"/>
  <c r="C233" i="2"/>
  <c r="G232" i="2"/>
  <c r="C232" i="2"/>
  <c r="G231" i="2"/>
  <c r="C231" i="2"/>
  <c r="G230" i="2"/>
  <c r="C230" i="2"/>
  <c r="G189" i="2"/>
  <c r="C189" i="2"/>
  <c r="G229" i="2"/>
  <c r="C229" i="2"/>
  <c r="G228" i="2"/>
  <c r="C228" i="2"/>
  <c r="G188" i="2"/>
  <c r="C18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220" i="2"/>
  <c r="C220" i="2"/>
  <c r="G219" i="2"/>
  <c r="C219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18" i="2"/>
  <c r="C218" i="2"/>
  <c r="G24" i="2"/>
  <c r="C24" i="2"/>
  <c r="G23" i="2"/>
  <c r="C23" i="2"/>
  <c r="G22" i="2"/>
  <c r="C22" i="2"/>
  <c r="G217" i="2"/>
  <c r="C217" i="2"/>
  <c r="G21" i="2"/>
  <c r="C21" i="2"/>
  <c r="G20" i="2"/>
  <c r="C20" i="2"/>
  <c r="G216" i="2"/>
  <c r="C216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215" i="2"/>
  <c r="C215" i="2"/>
  <c r="G12" i="2"/>
  <c r="C12" i="2"/>
  <c r="G11" i="2"/>
  <c r="C11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188" i="2"/>
  <c r="H188" i="2"/>
  <c r="B188" i="2"/>
  <c r="D188" i="2"/>
  <c r="A228" i="2"/>
  <c r="H228" i="2"/>
  <c r="B228" i="2"/>
  <c r="D228" i="2"/>
  <c r="A229" i="2"/>
  <c r="H229" i="2"/>
  <c r="B229" i="2"/>
  <c r="D229" i="2"/>
  <c r="A189" i="2"/>
  <c r="H189" i="2"/>
  <c r="B189" i="2"/>
  <c r="D18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190" i="2"/>
  <c r="H190" i="2"/>
  <c r="B190" i="2"/>
  <c r="D190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191" i="2"/>
  <c r="H191" i="2"/>
  <c r="B191" i="2"/>
  <c r="D191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220" i="2"/>
  <c r="D220" i="2"/>
  <c r="B220" i="2"/>
  <c r="A220" i="2"/>
  <c r="H219" i="2"/>
  <c r="D219" i="2"/>
  <c r="B219" i="2"/>
  <c r="A219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F55" i="2"/>
  <c r="D55" i="2"/>
  <c r="B55" i="2"/>
  <c r="A55" i="2"/>
  <c r="H54" i="2"/>
  <c r="B54" i="2"/>
  <c r="F54" i="2"/>
  <c r="D54" i="2"/>
  <c r="A54" i="2"/>
  <c r="H53" i="2"/>
  <c r="F53" i="2"/>
  <c r="D53" i="2"/>
  <c r="B53" i="2"/>
  <c r="A53" i="2"/>
  <c r="H52" i="2"/>
  <c r="B52" i="2"/>
  <c r="F52" i="2"/>
  <c r="D52" i="2"/>
  <c r="A52" i="2"/>
  <c r="H51" i="2"/>
  <c r="F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18" i="2"/>
  <c r="B218" i="2"/>
  <c r="D218" i="2"/>
  <c r="A218" i="2"/>
  <c r="H24" i="2"/>
  <c r="B24" i="2"/>
  <c r="D24" i="2"/>
  <c r="A24" i="2"/>
  <c r="H23" i="2"/>
  <c r="B23" i="2"/>
  <c r="D23" i="2"/>
  <c r="A23" i="2"/>
  <c r="H22" i="2"/>
  <c r="B22" i="2"/>
  <c r="D22" i="2"/>
  <c r="A22" i="2"/>
  <c r="H217" i="2"/>
  <c r="B217" i="2"/>
  <c r="D217" i="2"/>
  <c r="A217" i="2"/>
  <c r="H21" i="2"/>
  <c r="B21" i="2"/>
  <c r="D21" i="2"/>
  <c r="A21" i="2"/>
  <c r="H20" i="2"/>
  <c r="B20" i="2"/>
  <c r="D20" i="2"/>
  <c r="A20" i="2"/>
  <c r="H216" i="2"/>
  <c r="B216" i="2"/>
  <c r="D216" i="2"/>
  <c r="A216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215" i="2"/>
  <c r="B215" i="2"/>
  <c r="D215" i="2"/>
  <c r="A215" i="2"/>
  <c r="H12" i="2"/>
  <c r="B12" i="2"/>
  <c r="D12" i="2"/>
  <c r="A12" i="2"/>
  <c r="H11" i="2"/>
  <c r="B11" i="2"/>
  <c r="D11" i="2"/>
  <c r="A11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Q245" i="1"/>
  <c r="F16" i="1"/>
  <c r="F17" i="1" s="1"/>
  <c r="Q254" i="1"/>
  <c r="Q239" i="1"/>
  <c r="Q249" i="1"/>
  <c r="C7" i="1"/>
  <c r="C8" i="1"/>
  <c r="C17" i="1"/>
  <c r="Q236" i="1"/>
  <c r="Q45" i="1"/>
  <c r="Q46" i="1"/>
  <c r="Q48" i="1"/>
  <c r="Q49" i="1"/>
  <c r="Q50" i="1"/>
  <c r="Q51" i="1"/>
  <c r="Q52" i="1"/>
  <c r="Q53" i="1"/>
  <c r="Q54" i="1"/>
  <c r="Q56" i="1"/>
  <c r="Q57" i="1"/>
  <c r="Q59" i="1"/>
  <c r="Q60" i="1"/>
  <c r="Q61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8" i="1"/>
  <c r="Q197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40" i="1"/>
  <c r="E30" i="2"/>
  <c r="E195" i="2"/>
  <c r="E22" i="2"/>
  <c r="E261" i="1"/>
  <c r="F261" i="1"/>
  <c r="E233" i="1"/>
  <c r="E241" i="1"/>
  <c r="E249" i="1"/>
  <c r="G251" i="1"/>
  <c r="I251" i="1"/>
  <c r="E257" i="1"/>
  <c r="E268" i="1"/>
  <c r="F268" i="1"/>
  <c r="E26" i="1"/>
  <c r="F26" i="1"/>
  <c r="G26" i="1"/>
  <c r="H26" i="1"/>
  <c r="E34" i="1"/>
  <c r="F34" i="1"/>
  <c r="E42" i="1"/>
  <c r="F42" i="1"/>
  <c r="G42" i="1"/>
  <c r="J42" i="1"/>
  <c r="E50" i="1"/>
  <c r="F50" i="1"/>
  <c r="E58" i="1"/>
  <c r="F58" i="1"/>
  <c r="G58" i="1"/>
  <c r="J58" i="1"/>
  <c r="E66" i="1"/>
  <c r="F66" i="1"/>
  <c r="G68" i="1"/>
  <c r="I68" i="1"/>
  <c r="E74" i="1"/>
  <c r="F74" i="1"/>
  <c r="G74" i="1"/>
  <c r="I74" i="1"/>
  <c r="E82" i="1"/>
  <c r="F82" i="1"/>
  <c r="G265" i="1"/>
  <c r="K265" i="1"/>
  <c r="E228" i="1"/>
  <c r="F228" i="1"/>
  <c r="G228" i="1"/>
  <c r="I228" i="1"/>
  <c r="E236" i="1"/>
  <c r="F236" i="1"/>
  <c r="E244" i="1"/>
  <c r="F244" i="1"/>
  <c r="G244" i="1"/>
  <c r="I244" i="1"/>
  <c r="E252" i="1"/>
  <c r="F252" i="1"/>
  <c r="E260" i="1"/>
  <c r="F260" i="1"/>
  <c r="G260" i="1"/>
  <c r="K260" i="1"/>
  <c r="E21" i="1"/>
  <c r="F21" i="1"/>
  <c r="E29" i="1"/>
  <c r="F29" i="1"/>
  <c r="G29" i="1"/>
  <c r="H29" i="1"/>
  <c r="E37" i="1"/>
  <c r="F37" i="1"/>
  <c r="E45" i="1"/>
  <c r="E53" i="1"/>
  <c r="F53" i="1"/>
  <c r="E61" i="1"/>
  <c r="E69" i="1"/>
  <c r="E77" i="1"/>
  <c r="F77" i="1"/>
  <c r="G77" i="1"/>
  <c r="I77" i="1"/>
  <c r="E161" i="1"/>
  <c r="F161" i="1"/>
  <c r="E153" i="1"/>
  <c r="F153" i="1"/>
  <c r="G153" i="1"/>
  <c r="I153" i="1"/>
  <c r="E224" i="1"/>
  <c r="E92" i="1"/>
  <c r="F92" i="1"/>
  <c r="E100" i="1"/>
  <c r="F100" i="1"/>
  <c r="G100" i="1"/>
  <c r="I100" i="1"/>
  <c r="E108" i="1"/>
  <c r="F108" i="1"/>
  <c r="E116" i="1"/>
  <c r="F116" i="1"/>
  <c r="G116" i="1"/>
  <c r="I116" i="1"/>
  <c r="E124" i="1"/>
  <c r="F124" i="1"/>
  <c r="E132" i="1"/>
  <c r="F132" i="1"/>
  <c r="G132" i="1"/>
  <c r="I132" i="1"/>
  <c r="G261" i="1"/>
  <c r="K261" i="1"/>
  <c r="E231" i="1"/>
  <c r="F231" i="1"/>
  <c r="G231" i="1"/>
  <c r="I231" i="1"/>
  <c r="E239" i="1"/>
  <c r="F239" i="1"/>
  <c r="E247" i="1"/>
  <c r="F247" i="1"/>
  <c r="G247" i="1"/>
  <c r="K247" i="1"/>
  <c r="E255" i="1"/>
  <c r="F255" i="1"/>
  <c r="E266" i="1"/>
  <c r="F266" i="1"/>
  <c r="G266" i="1"/>
  <c r="K266" i="1"/>
  <c r="G268" i="1"/>
  <c r="K268" i="1"/>
  <c r="E24" i="1"/>
  <c r="F24" i="1"/>
  <c r="E32" i="1"/>
  <c r="F32" i="1"/>
  <c r="G32" i="1"/>
  <c r="H32" i="1"/>
  <c r="G34" i="1"/>
  <c r="H34" i="1"/>
  <c r="E40" i="1"/>
  <c r="F40" i="1"/>
  <c r="E48" i="1"/>
  <c r="G50" i="1"/>
  <c r="I50" i="1"/>
  <c r="E56" i="1"/>
  <c r="E64" i="1"/>
  <c r="G66" i="1"/>
  <c r="I66" i="1"/>
  <c r="E72" i="1"/>
  <c r="E80" i="1"/>
  <c r="G82" i="1"/>
  <c r="I82" i="1"/>
  <c r="E225" i="1"/>
  <c r="E87" i="1"/>
  <c r="F87" i="1"/>
  <c r="E95" i="1"/>
  <c r="F95" i="1"/>
  <c r="G95" i="1"/>
  <c r="I95" i="1"/>
  <c r="E103" i="1"/>
  <c r="F103" i="1"/>
  <c r="E111" i="1"/>
  <c r="E119" i="1"/>
  <c r="E127" i="1"/>
  <c r="E136" i="1"/>
  <c r="F136" i="1"/>
  <c r="E144" i="1"/>
  <c r="F144" i="1"/>
  <c r="G144" i="1"/>
  <c r="I144" i="1"/>
  <c r="E152" i="1"/>
  <c r="F152" i="1"/>
  <c r="E163" i="1"/>
  <c r="E171" i="1"/>
  <c r="E179" i="1"/>
  <c r="E234" i="1"/>
  <c r="F234" i="1"/>
  <c r="G234" i="1"/>
  <c r="I234" i="1"/>
  <c r="G236" i="1"/>
  <c r="K236" i="1"/>
  <c r="E242" i="1"/>
  <c r="F242" i="1"/>
  <c r="E250" i="1"/>
  <c r="F250" i="1"/>
  <c r="G250" i="1"/>
  <c r="I250" i="1"/>
  <c r="G252" i="1"/>
  <c r="I252" i="1"/>
  <c r="E258" i="1"/>
  <c r="E269" i="1"/>
  <c r="F269" i="1"/>
  <c r="G269" i="1"/>
  <c r="K269" i="1"/>
  <c r="G21" i="1"/>
  <c r="E27" i="1"/>
  <c r="E35" i="1"/>
  <c r="F35" i="1"/>
  <c r="G35" i="1"/>
  <c r="H35" i="1"/>
  <c r="G37" i="1"/>
  <c r="J37" i="1"/>
  <c r="E43" i="1"/>
  <c r="F43" i="1"/>
  <c r="E51" i="1"/>
  <c r="F51" i="1"/>
  <c r="G51" i="1"/>
  <c r="I51" i="1"/>
  <c r="G53" i="1"/>
  <c r="I53" i="1"/>
  <c r="E59" i="1"/>
  <c r="F59" i="1"/>
  <c r="E67" i="1"/>
  <c r="F67" i="1"/>
  <c r="G67" i="1"/>
  <c r="I67" i="1"/>
  <c r="E75" i="1"/>
  <c r="F75" i="1"/>
  <c r="E83" i="1"/>
  <c r="G161" i="1"/>
  <c r="I161" i="1"/>
  <c r="E226" i="1"/>
  <c r="F226" i="1"/>
  <c r="E90" i="1"/>
  <c r="F90" i="1"/>
  <c r="G92" i="1"/>
  <c r="I92" i="1"/>
  <c r="E98" i="1"/>
  <c r="E106" i="1"/>
  <c r="G108" i="1"/>
  <c r="I108" i="1"/>
  <c r="E114" i="1"/>
  <c r="E122" i="1"/>
  <c r="G124" i="1"/>
  <c r="I124" i="1"/>
  <c r="E130" i="1"/>
  <c r="E139" i="1"/>
  <c r="F139" i="1"/>
  <c r="G141" i="1"/>
  <c r="I141" i="1"/>
  <c r="E147" i="1"/>
  <c r="E156" i="1"/>
  <c r="F156" i="1"/>
  <c r="E166" i="1"/>
  <c r="F166" i="1"/>
  <c r="E174" i="1"/>
  <c r="F174" i="1"/>
  <c r="G176" i="1"/>
  <c r="I176" i="1"/>
  <c r="E182" i="1"/>
  <c r="F182" i="1"/>
  <c r="E263" i="1"/>
  <c r="F263" i="1"/>
  <c r="E229" i="1"/>
  <c r="F229" i="1"/>
  <c r="G229" i="1"/>
  <c r="I229" i="1"/>
  <c r="E237" i="1"/>
  <c r="F237" i="1"/>
  <c r="G239" i="1"/>
  <c r="I239" i="1"/>
  <c r="E245" i="1"/>
  <c r="F245" i="1"/>
  <c r="G245" i="1"/>
  <c r="K245" i="1"/>
  <c r="E253" i="1"/>
  <c r="F253" i="1"/>
  <c r="G255" i="1"/>
  <c r="K255" i="1"/>
  <c r="E262" i="1"/>
  <c r="F262" i="1"/>
  <c r="G262" i="1"/>
  <c r="K262" i="1"/>
  <c r="E22" i="1"/>
  <c r="F22" i="1"/>
  <c r="G24" i="1"/>
  <c r="H24" i="1"/>
  <c r="E30" i="1"/>
  <c r="F30" i="1"/>
  <c r="E38" i="1"/>
  <c r="F38" i="1"/>
  <c r="G40" i="1"/>
  <c r="J40" i="1"/>
  <c r="E46" i="1"/>
  <c r="F46" i="1"/>
  <c r="E54" i="1"/>
  <c r="F54" i="1"/>
  <c r="E62" i="1"/>
  <c r="F62" i="1"/>
  <c r="E70" i="1"/>
  <c r="F70" i="1"/>
  <c r="E78" i="1"/>
  <c r="F78" i="1"/>
  <c r="E162" i="1"/>
  <c r="F162" i="1"/>
  <c r="E219" i="1"/>
  <c r="F219" i="1"/>
  <c r="E85" i="1"/>
  <c r="F85" i="1"/>
  <c r="G87" i="1"/>
  <c r="I87" i="1"/>
  <c r="E93" i="1"/>
  <c r="F93" i="1"/>
  <c r="E101" i="1"/>
  <c r="F101" i="1"/>
  <c r="G103" i="1"/>
  <c r="I103" i="1"/>
  <c r="E109" i="1"/>
  <c r="F109" i="1"/>
  <c r="E117" i="1"/>
  <c r="F117" i="1"/>
  <c r="E125" i="1"/>
  <c r="F125" i="1"/>
  <c r="E133" i="1"/>
  <c r="F133" i="1"/>
  <c r="G136" i="1"/>
  <c r="I136" i="1"/>
  <c r="E142" i="1"/>
  <c r="G226" i="1"/>
  <c r="I226" i="1"/>
  <c r="E232" i="1"/>
  <c r="F232" i="1"/>
  <c r="G232" i="1"/>
  <c r="I232" i="1"/>
  <c r="E240" i="1"/>
  <c r="F240" i="1"/>
  <c r="G242" i="1"/>
  <c r="I242" i="1"/>
  <c r="E248" i="1"/>
  <c r="E256" i="1"/>
  <c r="F256" i="1"/>
  <c r="E267" i="1"/>
  <c r="F267" i="1"/>
  <c r="G267" i="1"/>
  <c r="K267" i="1"/>
  <c r="E25" i="1"/>
  <c r="F25" i="1"/>
  <c r="E33" i="1"/>
  <c r="F33" i="1"/>
  <c r="G33" i="1"/>
  <c r="H33" i="1"/>
  <c r="E41" i="1"/>
  <c r="F41" i="1"/>
  <c r="G43" i="1"/>
  <c r="J43" i="1"/>
  <c r="E49" i="1"/>
  <c r="F49" i="1"/>
  <c r="G49" i="1"/>
  <c r="I49" i="1"/>
  <c r="E57" i="1"/>
  <c r="F57" i="1"/>
  <c r="G59" i="1"/>
  <c r="I59" i="1"/>
  <c r="E65" i="1"/>
  <c r="F65" i="1"/>
  <c r="G65" i="1"/>
  <c r="I65" i="1"/>
  <c r="E73" i="1"/>
  <c r="F73" i="1"/>
  <c r="G75" i="1"/>
  <c r="I75" i="1"/>
  <c r="E81" i="1"/>
  <c r="F81" i="1"/>
  <c r="G81" i="1"/>
  <c r="I81" i="1"/>
  <c r="E220" i="1"/>
  <c r="F220" i="1"/>
  <c r="G220" i="1"/>
  <c r="I220" i="1"/>
  <c r="E88" i="1"/>
  <c r="G90" i="1"/>
  <c r="I90" i="1"/>
  <c r="E96" i="1"/>
  <c r="F96" i="1"/>
  <c r="E104" i="1"/>
  <c r="F104" i="1"/>
  <c r="G104" i="1"/>
  <c r="I104" i="1"/>
  <c r="E112" i="1"/>
  <c r="F112" i="1"/>
  <c r="E120" i="1"/>
  <c r="F120" i="1"/>
  <c r="E128" i="1"/>
  <c r="F128" i="1"/>
  <c r="E137" i="1"/>
  <c r="F137" i="1"/>
  <c r="G139" i="1"/>
  <c r="I139" i="1"/>
  <c r="E145" i="1"/>
  <c r="F145" i="1"/>
  <c r="E154" i="1"/>
  <c r="F154" i="1"/>
  <c r="G154" i="1"/>
  <c r="I154" i="1"/>
  <c r="G156" i="1"/>
  <c r="I156" i="1"/>
  <c r="E164" i="1"/>
  <c r="F164" i="1"/>
  <c r="G166" i="1"/>
  <c r="I166" i="1"/>
  <c r="E172" i="1"/>
  <c r="F172" i="1"/>
  <c r="G174" i="1"/>
  <c r="I174" i="1"/>
  <c r="E180" i="1"/>
  <c r="F180" i="1"/>
  <c r="G182" i="1"/>
  <c r="I182" i="1"/>
  <c r="G263" i="1"/>
  <c r="K263" i="1"/>
  <c r="E227" i="1"/>
  <c r="F227" i="1"/>
  <c r="G227" i="1"/>
  <c r="I227" i="1"/>
  <c r="E235" i="1"/>
  <c r="F235" i="1"/>
  <c r="G235" i="1"/>
  <c r="I235" i="1"/>
  <c r="G237" i="1"/>
  <c r="I237" i="1"/>
  <c r="E243" i="1"/>
  <c r="F243" i="1"/>
  <c r="G243" i="1"/>
  <c r="I243" i="1"/>
  <c r="E251" i="1"/>
  <c r="F251" i="1"/>
  <c r="G253" i="1"/>
  <c r="I253" i="1"/>
  <c r="E259" i="1"/>
  <c r="F259" i="1"/>
  <c r="G259" i="1"/>
  <c r="K259" i="1"/>
  <c r="G22" i="1"/>
  <c r="H22" i="1"/>
  <c r="E28" i="1"/>
  <c r="G30" i="1"/>
  <c r="H30" i="1"/>
  <c r="E36" i="1"/>
  <c r="G38" i="1"/>
  <c r="J38" i="1"/>
  <c r="E44" i="1"/>
  <c r="G46" i="1"/>
  <c r="I46" i="1"/>
  <c r="E52" i="1"/>
  <c r="G54" i="1"/>
  <c r="I54" i="1"/>
  <c r="E60" i="1"/>
  <c r="F60" i="1"/>
  <c r="G60" i="1"/>
  <c r="I60" i="1"/>
  <c r="G62" i="1"/>
  <c r="J62" i="1"/>
  <c r="E68" i="1"/>
  <c r="F68" i="1"/>
  <c r="G70" i="1"/>
  <c r="I70" i="1"/>
  <c r="E76" i="1"/>
  <c r="G78" i="1"/>
  <c r="I78" i="1"/>
  <c r="E84" i="1"/>
  <c r="F84" i="1"/>
  <c r="G84" i="1"/>
  <c r="I84" i="1"/>
  <c r="G162" i="1"/>
  <c r="I162" i="1"/>
  <c r="E221" i="1"/>
  <c r="F221" i="1"/>
  <c r="G221" i="1"/>
  <c r="I221" i="1"/>
  <c r="G85" i="1"/>
  <c r="I85" i="1"/>
  <c r="E91" i="1"/>
  <c r="G93" i="1"/>
  <c r="I93" i="1"/>
  <c r="E99" i="1"/>
  <c r="F99" i="1"/>
  <c r="G99" i="1"/>
  <c r="I99" i="1"/>
  <c r="G101" i="1"/>
  <c r="I101" i="1"/>
  <c r="E107" i="1"/>
  <c r="G109" i="1"/>
  <c r="I109" i="1"/>
  <c r="E115" i="1"/>
  <c r="G117" i="1"/>
  <c r="I117" i="1"/>
  <c r="E123" i="1"/>
  <c r="G125" i="1"/>
  <c r="I125" i="1"/>
  <c r="E131" i="1"/>
  <c r="F131" i="1"/>
  <c r="G133" i="1"/>
  <c r="I133" i="1"/>
  <c r="E140" i="1"/>
  <c r="F140" i="1"/>
  <c r="E148" i="1"/>
  <c r="F148" i="1"/>
  <c r="G148" i="1"/>
  <c r="I148" i="1"/>
  <c r="G150" i="1"/>
  <c r="I150" i="1"/>
  <c r="E157" i="1"/>
  <c r="F157" i="1"/>
  <c r="E167" i="1"/>
  <c r="F167" i="1"/>
  <c r="G169" i="1"/>
  <c r="I169" i="1"/>
  <c r="E175" i="1"/>
  <c r="E183" i="1"/>
  <c r="E265" i="1"/>
  <c r="F265" i="1"/>
  <c r="G219" i="1"/>
  <c r="I219" i="1"/>
  <c r="G223" i="1"/>
  <c r="I223" i="1"/>
  <c r="E230" i="1"/>
  <c r="F230" i="1"/>
  <c r="G230" i="1"/>
  <c r="I230" i="1"/>
  <c r="E238" i="1"/>
  <c r="F238" i="1"/>
  <c r="G238" i="1"/>
  <c r="I238" i="1"/>
  <c r="G240" i="1"/>
  <c r="I240" i="1"/>
  <c r="E246" i="1"/>
  <c r="F246" i="1"/>
  <c r="G246" i="1"/>
  <c r="I246" i="1"/>
  <c r="E254" i="1"/>
  <c r="F254" i="1"/>
  <c r="G254" i="1"/>
  <c r="K254" i="1"/>
  <c r="G256" i="1"/>
  <c r="I256" i="1"/>
  <c r="E264" i="1"/>
  <c r="F264" i="1"/>
  <c r="G264" i="1"/>
  <c r="K264" i="1"/>
  <c r="E23" i="1"/>
  <c r="G25" i="1"/>
  <c r="H25" i="1"/>
  <c r="E31" i="1"/>
  <c r="E39" i="1"/>
  <c r="G41" i="1"/>
  <c r="J41" i="1"/>
  <c r="E47" i="1"/>
  <c r="F47" i="1"/>
  <c r="G47" i="1"/>
  <c r="J47" i="1"/>
  <c r="E55" i="1"/>
  <c r="F55" i="1"/>
  <c r="G55" i="1"/>
  <c r="J55" i="1"/>
  <c r="G57" i="1"/>
  <c r="I57" i="1"/>
  <c r="E63" i="1"/>
  <c r="F63" i="1"/>
  <c r="G63" i="1"/>
  <c r="I63" i="1"/>
  <c r="E71" i="1"/>
  <c r="F71" i="1"/>
  <c r="G71" i="1"/>
  <c r="I71" i="1"/>
  <c r="G73" i="1"/>
  <c r="I73" i="1"/>
  <c r="E79" i="1"/>
  <c r="F79" i="1"/>
  <c r="G79" i="1"/>
  <c r="I79" i="1"/>
  <c r="E222" i="1"/>
  <c r="F222" i="1"/>
  <c r="G222" i="1"/>
  <c r="I222" i="1"/>
  <c r="E94" i="1"/>
  <c r="F94" i="1"/>
  <c r="G94" i="1"/>
  <c r="I94" i="1"/>
  <c r="E126" i="1"/>
  <c r="G137" i="1"/>
  <c r="I137" i="1"/>
  <c r="G143" i="1"/>
  <c r="I143" i="1"/>
  <c r="E151" i="1"/>
  <c r="G164" i="1"/>
  <c r="I164" i="1"/>
  <c r="E170" i="1"/>
  <c r="F170" i="1"/>
  <c r="G170" i="1"/>
  <c r="I170" i="1"/>
  <c r="G180" i="1"/>
  <c r="I180" i="1"/>
  <c r="E186" i="1"/>
  <c r="F186" i="1"/>
  <c r="E194" i="1"/>
  <c r="F194" i="1"/>
  <c r="G194" i="1"/>
  <c r="I194" i="1"/>
  <c r="G196" i="1"/>
  <c r="I196" i="1"/>
  <c r="E203" i="1"/>
  <c r="F203" i="1"/>
  <c r="E211" i="1"/>
  <c r="F211" i="1"/>
  <c r="G211" i="1"/>
  <c r="I211" i="1"/>
  <c r="E215" i="1"/>
  <c r="F215" i="1"/>
  <c r="G215" i="1"/>
  <c r="I215" i="1"/>
  <c r="E223" i="1"/>
  <c r="F223" i="1"/>
  <c r="E105" i="1"/>
  <c r="F105" i="1"/>
  <c r="G105" i="1"/>
  <c r="I105" i="1"/>
  <c r="E138" i="1"/>
  <c r="G145" i="1"/>
  <c r="I145" i="1"/>
  <c r="G157" i="1"/>
  <c r="I157" i="1"/>
  <c r="E165" i="1"/>
  <c r="F165" i="1"/>
  <c r="G165" i="1"/>
  <c r="I165" i="1"/>
  <c r="E181" i="1"/>
  <c r="F181" i="1"/>
  <c r="G181" i="1"/>
  <c r="I181" i="1"/>
  <c r="E189" i="1"/>
  <c r="F189" i="1"/>
  <c r="E197" i="1"/>
  <c r="F197" i="1"/>
  <c r="G197" i="1"/>
  <c r="I197" i="1"/>
  <c r="E206" i="1"/>
  <c r="F206" i="1"/>
  <c r="E216" i="1"/>
  <c r="F216" i="1"/>
  <c r="G216" i="1"/>
  <c r="I216" i="1"/>
  <c r="E86" i="1"/>
  <c r="G96" i="1"/>
  <c r="I96" i="1"/>
  <c r="E118" i="1"/>
  <c r="F118" i="1"/>
  <c r="G118" i="1"/>
  <c r="I118" i="1"/>
  <c r="G128" i="1"/>
  <c r="I128" i="1"/>
  <c r="E146" i="1"/>
  <c r="E158" i="1"/>
  <c r="F158" i="1"/>
  <c r="G158" i="1"/>
  <c r="I158" i="1"/>
  <c r="E176" i="1"/>
  <c r="F176" i="1"/>
  <c r="G186" i="1"/>
  <c r="I186" i="1"/>
  <c r="E192" i="1"/>
  <c r="E201" i="1"/>
  <c r="G203" i="1"/>
  <c r="I203" i="1"/>
  <c r="E209" i="1"/>
  <c r="E217" i="1"/>
  <c r="E97" i="1"/>
  <c r="F97" i="1"/>
  <c r="G97" i="1"/>
  <c r="I97" i="1"/>
  <c r="E129" i="1"/>
  <c r="F129" i="1"/>
  <c r="G129" i="1"/>
  <c r="I129" i="1"/>
  <c r="G152" i="1"/>
  <c r="I152" i="1"/>
  <c r="E160" i="1"/>
  <c r="F160" i="1"/>
  <c r="G160" i="1"/>
  <c r="I160" i="1"/>
  <c r="E177" i="1"/>
  <c r="F177" i="1"/>
  <c r="G177" i="1"/>
  <c r="I177" i="1"/>
  <c r="E187" i="1"/>
  <c r="F187" i="1"/>
  <c r="G189" i="1"/>
  <c r="I189" i="1"/>
  <c r="E195" i="1"/>
  <c r="F195" i="1"/>
  <c r="U195" i="1"/>
  <c r="E204" i="1"/>
  <c r="F204" i="1"/>
  <c r="G206" i="1"/>
  <c r="I206" i="1"/>
  <c r="E212" i="1"/>
  <c r="F212" i="1"/>
  <c r="G212" i="1"/>
  <c r="I212" i="1"/>
  <c r="E218" i="1"/>
  <c r="F218" i="1"/>
  <c r="G218" i="1"/>
  <c r="I218" i="1"/>
  <c r="E110" i="1"/>
  <c r="F110" i="1"/>
  <c r="G110" i="1"/>
  <c r="I110" i="1"/>
  <c r="G120" i="1"/>
  <c r="I120" i="1"/>
  <c r="G140" i="1"/>
  <c r="I140" i="1"/>
  <c r="E159" i="1"/>
  <c r="F159" i="1"/>
  <c r="G172" i="1"/>
  <c r="I172" i="1"/>
  <c r="E178" i="1"/>
  <c r="F178" i="1"/>
  <c r="E190" i="1"/>
  <c r="F190" i="1"/>
  <c r="E199" i="1"/>
  <c r="F199" i="1"/>
  <c r="G199" i="1"/>
  <c r="I199" i="1"/>
  <c r="E207" i="1"/>
  <c r="F207" i="1"/>
  <c r="E198" i="1"/>
  <c r="F198" i="1"/>
  <c r="G198" i="1"/>
  <c r="I198" i="1"/>
  <c r="E89" i="1"/>
  <c r="F89" i="1"/>
  <c r="G89" i="1"/>
  <c r="I89" i="1"/>
  <c r="E121" i="1"/>
  <c r="F121" i="1"/>
  <c r="G121" i="1"/>
  <c r="I121" i="1"/>
  <c r="G131" i="1"/>
  <c r="I131" i="1"/>
  <c r="E141" i="1"/>
  <c r="F141" i="1"/>
  <c r="E155" i="1"/>
  <c r="G167" i="1"/>
  <c r="I167" i="1"/>
  <c r="E173" i="1"/>
  <c r="F173" i="1"/>
  <c r="G173" i="1"/>
  <c r="I173" i="1"/>
  <c r="G187" i="1"/>
  <c r="I187" i="1"/>
  <c r="E193" i="1"/>
  <c r="F193" i="1"/>
  <c r="G193" i="1"/>
  <c r="I193" i="1"/>
  <c r="E202" i="1"/>
  <c r="F202" i="1"/>
  <c r="G204" i="1"/>
  <c r="I204" i="1"/>
  <c r="E210" i="1"/>
  <c r="F210" i="1"/>
  <c r="G210" i="1"/>
  <c r="I210" i="1"/>
  <c r="E102" i="1"/>
  <c r="G112" i="1"/>
  <c r="I112" i="1"/>
  <c r="E134" i="1"/>
  <c r="E143" i="1"/>
  <c r="F143" i="1"/>
  <c r="E149" i="1"/>
  <c r="F149" i="1"/>
  <c r="G149" i="1"/>
  <c r="I149" i="1"/>
  <c r="G159" i="1"/>
  <c r="I159" i="1"/>
  <c r="E168" i="1"/>
  <c r="G178" i="1"/>
  <c r="I178" i="1"/>
  <c r="E184" i="1"/>
  <c r="E188" i="1"/>
  <c r="F188" i="1"/>
  <c r="G188" i="1"/>
  <c r="I188" i="1"/>
  <c r="G190" i="1"/>
  <c r="I190" i="1"/>
  <c r="E196" i="1"/>
  <c r="F196" i="1"/>
  <c r="E205" i="1"/>
  <c r="F205" i="1"/>
  <c r="G205" i="1"/>
  <c r="I205" i="1"/>
  <c r="G207" i="1"/>
  <c r="I207" i="1"/>
  <c r="E213" i="1"/>
  <c r="F213" i="1"/>
  <c r="G213" i="1"/>
  <c r="I213" i="1"/>
  <c r="E169" i="1"/>
  <c r="F169" i="1"/>
  <c r="E200" i="1"/>
  <c r="F200" i="1"/>
  <c r="G200" i="1"/>
  <c r="I200" i="1"/>
  <c r="E113" i="1"/>
  <c r="F113" i="1"/>
  <c r="G113" i="1"/>
  <c r="I113" i="1"/>
  <c r="G202" i="1"/>
  <c r="I202" i="1"/>
  <c r="E185" i="1"/>
  <c r="F185" i="1"/>
  <c r="G185" i="1"/>
  <c r="I185" i="1"/>
  <c r="E208" i="1"/>
  <c r="F208" i="1"/>
  <c r="G208" i="1"/>
  <c r="I208" i="1"/>
  <c r="E150" i="1"/>
  <c r="F150" i="1"/>
  <c r="E191" i="1"/>
  <c r="E214" i="1"/>
  <c r="F214" i="1"/>
  <c r="G214" i="1"/>
  <c r="I214" i="1"/>
  <c r="E135" i="1"/>
  <c r="F135" i="1"/>
  <c r="G135" i="1"/>
  <c r="K135" i="1"/>
  <c r="E208" i="2"/>
  <c r="E215" i="2"/>
  <c r="E16" i="2"/>
  <c r="E44" i="2"/>
  <c r="E49" i="2"/>
  <c r="E71" i="2"/>
  <c r="E196" i="2"/>
  <c r="E200" i="2"/>
  <c r="E209" i="2"/>
  <c r="E213" i="2"/>
  <c r="E35" i="2"/>
  <c r="E54" i="2"/>
  <c r="E83" i="2"/>
  <c r="E98" i="2"/>
  <c r="E103" i="2"/>
  <c r="E133" i="2"/>
  <c r="E192" i="2"/>
  <c r="E201" i="2"/>
  <c r="E205" i="2"/>
  <c r="E193" i="2"/>
  <c r="E197" i="2"/>
  <c r="E21" i="2"/>
  <c r="E40" i="2"/>
  <c r="E99" i="2"/>
  <c r="E175" i="2"/>
  <c r="E28" i="2"/>
  <c r="E32" i="2"/>
  <c r="E41" i="2"/>
  <c r="E46" i="2"/>
  <c r="E51" i="2"/>
  <c r="E79" i="2"/>
  <c r="E94" i="2"/>
  <c r="E106" i="2"/>
  <c r="E121" i="2"/>
  <c r="E136" i="2"/>
  <c r="E230" i="2"/>
  <c r="E211" i="2"/>
  <c r="E217" i="2"/>
  <c r="E218" i="2"/>
  <c r="E33" i="2"/>
  <c r="E37" i="2"/>
  <c r="E66" i="2"/>
  <c r="E122" i="2"/>
  <c r="E159" i="2"/>
  <c r="E203" i="2"/>
  <c r="E15" i="2"/>
  <c r="E19" i="2"/>
  <c r="E25" i="2"/>
  <c r="E29" i="2"/>
  <c r="E47" i="2"/>
  <c r="E57" i="2"/>
  <c r="E62" i="2"/>
  <c r="E75" i="2"/>
  <c r="E95" i="2"/>
  <c r="E107" i="2"/>
  <c r="E52" i="2"/>
  <c r="E63" i="2"/>
  <c r="E67" i="2"/>
  <c r="E112" i="2"/>
  <c r="E116" i="2"/>
  <c r="E220" i="2"/>
  <c r="E126" i="2"/>
  <c r="E149" i="2"/>
  <c r="E164" i="2"/>
  <c r="E178" i="2"/>
  <c r="E189" i="2"/>
  <c r="E234" i="2"/>
  <c r="E242" i="2"/>
  <c r="E247" i="2"/>
  <c r="E56" i="2"/>
  <c r="E60" i="2"/>
  <c r="E120" i="2"/>
  <c r="E140" i="2"/>
  <c r="E154" i="2"/>
  <c r="E174" i="2"/>
  <c r="E179" i="2"/>
  <c r="E222" i="2"/>
  <c r="E226" i="2"/>
  <c r="E190" i="2"/>
  <c r="E248" i="2"/>
  <c r="E64" i="2"/>
  <c r="E68" i="2"/>
  <c r="E150" i="2"/>
  <c r="E155" i="2"/>
  <c r="E165" i="2"/>
  <c r="E169" i="2"/>
  <c r="E180" i="2"/>
  <c r="E227" i="2"/>
  <c r="E243" i="2"/>
  <c r="E249" i="2"/>
  <c r="E72" i="2"/>
  <c r="E76" i="2"/>
  <c r="E87" i="2"/>
  <c r="E91" i="2"/>
  <c r="E132" i="2"/>
  <c r="E141" i="2"/>
  <c r="E145" i="2"/>
  <c r="E156" i="2"/>
  <c r="E170" i="2"/>
  <c r="E223" i="2"/>
  <c r="E188" i="2"/>
  <c r="E235" i="2"/>
  <c r="E238" i="2"/>
  <c r="E80" i="2"/>
  <c r="E84" i="2"/>
  <c r="E124" i="2"/>
  <c r="E146" i="2"/>
  <c r="E166" i="2"/>
  <c r="E171" i="2"/>
  <c r="E181" i="2"/>
  <c r="E185" i="2"/>
  <c r="E228" i="2"/>
  <c r="E239" i="2"/>
  <c r="E250" i="2"/>
  <c r="E88" i="2"/>
  <c r="E92" i="2"/>
  <c r="E137" i="2"/>
  <c r="E142" i="2"/>
  <c r="E147" i="2"/>
  <c r="E157" i="2"/>
  <c r="E161" i="2"/>
  <c r="E172" i="2"/>
  <c r="E186" i="2"/>
  <c r="E236" i="2"/>
  <c r="E240" i="2"/>
  <c r="E96" i="2"/>
  <c r="E100" i="2"/>
  <c r="E111" i="2"/>
  <c r="E115" i="2"/>
  <c r="E125" i="2"/>
  <c r="E129" i="2"/>
  <c r="E138" i="2"/>
  <c r="E148" i="2"/>
  <c r="E162" i="2"/>
  <c r="E182" i="2"/>
  <c r="E187" i="2"/>
  <c r="E229" i="2"/>
  <c r="E232" i="2"/>
  <c r="E241" i="2"/>
  <c r="E55" i="2"/>
  <c r="E59" i="2"/>
  <c r="E104" i="2"/>
  <c r="E108" i="2"/>
  <c r="E119" i="2"/>
  <c r="E219" i="2"/>
  <c r="E130" i="2"/>
  <c r="E134" i="2"/>
  <c r="E158" i="2"/>
  <c r="E163" i="2"/>
  <c r="E173" i="2"/>
  <c r="E177" i="2"/>
  <c r="E221" i="2"/>
  <c r="E233" i="2"/>
  <c r="E246" i="2"/>
  <c r="E224" i="2"/>
  <c r="F151" i="1"/>
  <c r="G151" i="1"/>
  <c r="I151" i="1"/>
  <c r="E114" i="2"/>
  <c r="F175" i="1"/>
  <c r="G175" i="1"/>
  <c r="I175" i="1"/>
  <c r="E135" i="2"/>
  <c r="F107" i="1"/>
  <c r="G107" i="1"/>
  <c r="I107" i="1"/>
  <c r="E70" i="2"/>
  <c r="F52" i="1"/>
  <c r="G52" i="1"/>
  <c r="I52" i="1"/>
  <c r="E17" i="2"/>
  <c r="F147" i="1"/>
  <c r="G147" i="1"/>
  <c r="I147" i="1"/>
  <c r="E110" i="2"/>
  <c r="F114" i="1"/>
  <c r="G114" i="1"/>
  <c r="I114" i="1"/>
  <c r="E77" i="2"/>
  <c r="F27" i="1"/>
  <c r="G27" i="1"/>
  <c r="H27" i="1"/>
  <c r="E198" i="2"/>
  <c r="F225" i="1"/>
  <c r="G225" i="1"/>
  <c r="I225" i="1"/>
  <c r="E184" i="2"/>
  <c r="F56" i="1"/>
  <c r="G56" i="1"/>
  <c r="I56" i="1"/>
  <c r="E20" i="2"/>
  <c r="F241" i="1"/>
  <c r="G241" i="1"/>
  <c r="I241" i="1"/>
  <c r="E231" i="2"/>
  <c r="E58" i="2"/>
  <c r="E206" i="2"/>
  <c r="E97" i="2"/>
  <c r="F134" i="1"/>
  <c r="G134" i="1"/>
  <c r="I134" i="1"/>
  <c r="F192" i="1"/>
  <c r="G192" i="1"/>
  <c r="I192" i="1"/>
  <c r="E152" i="2"/>
  <c r="F138" i="1"/>
  <c r="G138" i="1"/>
  <c r="I138" i="1"/>
  <c r="E101" i="2"/>
  <c r="F248" i="1"/>
  <c r="G248" i="1"/>
  <c r="I248" i="1"/>
  <c r="E237" i="2"/>
  <c r="H21" i="1"/>
  <c r="F179" i="1"/>
  <c r="G179" i="1"/>
  <c r="I179" i="1"/>
  <c r="E139" i="2"/>
  <c r="F111" i="1"/>
  <c r="G111" i="1"/>
  <c r="I111" i="1"/>
  <c r="E74" i="2"/>
  <c r="F224" i="1"/>
  <c r="G224" i="1"/>
  <c r="I224" i="1"/>
  <c r="E183" i="2"/>
  <c r="F61" i="1"/>
  <c r="G61" i="1"/>
  <c r="I61" i="1"/>
  <c r="E24" i="2"/>
  <c r="E43" i="2"/>
  <c r="F39" i="1"/>
  <c r="G39" i="1"/>
  <c r="J39" i="1"/>
  <c r="E210" i="2"/>
  <c r="F76" i="1"/>
  <c r="G76" i="1"/>
  <c r="I76" i="1"/>
  <c r="E38" i="2"/>
  <c r="F44" i="1"/>
  <c r="G44" i="1"/>
  <c r="J44" i="1"/>
  <c r="E214" i="2"/>
  <c r="F88" i="1"/>
  <c r="G88" i="1"/>
  <c r="I88" i="1"/>
  <c r="E50" i="2"/>
  <c r="F106" i="1"/>
  <c r="G106" i="1"/>
  <c r="I106" i="1"/>
  <c r="E69" i="2"/>
  <c r="F83" i="1"/>
  <c r="G83" i="1"/>
  <c r="I83" i="1"/>
  <c r="E45" i="2"/>
  <c r="F80" i="1"/>
  <c r="G80" i="1"/>
  <c r="I80" i="1"/>
  <c r="E42" i="2"/>
  <c r="F48" i="1"/>
  <c r="G48" i="1"/>
  <c r="I48" i="1"/>
  <c r="E13" i="2"/>
  <c r="F233" i="1"/>
  <c r="G233" i="1"/>
  <c r="I233" i="1"/>
  <c r="E225" i="2"/>
  <c r="E204" i="2"/>
  <c r="E73" i="2"/>
  <c r="E167" i="2"/>
  <c r="F184" i="1"/>
  <c r="G184" i="1"/>
  <c r="I184" i="1"/>
  <c r="E144" i="2"/>
  <c r="F102" i="1"/>
  <c r="G102" i="1"/>
  <c r="I102" i="1"/>
  <c r="E65" i="2"/>
  <c r="F217" i="1"/>
  <c r="G217" i="1"/>
  <c r="I217" i="1"/>
  <c r="E176" i="2"/>
  <c r="F86" i="1"/>
  <c r="G86" i="1"/>
  <c r="I86" i="1"/>
  <c r="E48" i="2"/>
  <c r="F126" i="1"/>
  <c r="G126" i="1"/>
  <c r="I126" i="1"/>
  <c r="E89" i="2"/>
  <c r="F142" i="1"/>
  <c r="G142" i="1"/>
  <c r="I142" i="1"/>
  <c r="E105" i="2"/>
  <c r="F171" i="1"/>
  <c r="G171" i="1"/>
  <c r="I171" i="1"/>
  <c r="E131" i="2"/>
  <c r="E216" i="2"/>
  <c r="E153" i="2"/>
  <c r="E14" i="2"/>
  <c r="E27" i="2"/>
  <c r="E127" i="2"/>
  <c r="F31" i="1"/>
  <c r="G31" i="1"/>
  <c r="H31" i="1"/>
  <c r="E202" i="2"/>
  <c r="F123" i="1"/>
  <c r="G123" i="1"/>
  <c r="I123" i="1"/>
  <c r="E86" i="2"/>
  <c r="F91" i="1"/>
  <c r="G91" i="1"/>
  <c r="I91" i="1"/>
  <c r="E53" i="2"/>
  <c r="F36" i="1"/>
  <c r="G36" i="1"/>
  <c r="H36" i="1"/>
  <c r="E207" i="2"/>
  <c r="F130" i="1"/>
  <c r="G130" i="1"/>
  <c r="I130" i="1"/>
  <c r="E93" i="2"/>
  <c r="F98" i="1"/>
  <c r="G98" i="1"/>
  <c r="I98" i="1"/>
  <c r="E61" i="2"/>
  <c r="F258" i="1"/>
  <c r="G258" i="1"/>
  <c r="K258" i="1"/>
  <c r="E245" i="2"/>
  <c r="F72" i="1"/>
  <c r="G72" i="1"/>
  <c r="I72" i="1"/>
  <c r="E34" i="2"/>
  <c r="F257" i="1"/>
  <c r="G257" i="1"/>
  <c r="I257" i="1"/>
  <c r="E244" i="2"/>
  <c r="E12" i="2"/>
  <c r="F168" i="1"/>
  <c r="G168" i="1"/>
  <c r="I168" i="1"/>
  <c r="E128" i="2"/>
  <c r="F209" i="1"/>
  <c r="G209" i="1"/>
  <c r="I209" i="1"/>
  <c r="E168" i="2"/>
  <c r="F163" i="1"/>
  <c r="G163" i="1"/>
  <c r="I163" i="1"/>
  <c r="E123" i="2"/>
  <c r="F127" i="1"/>
  <c r="G127" i="1"/>
  <c r="I127" i="1"/>
  <c r="E90" i="2"/>
  <c r="F45" i="1"/>
  <c r="G45" i="1"/>
  <c r="I45" i="1"/>
  <c r="E11" i="2"/>
  <c r="E118" i="2"/>
  <c r="E39" i="2"/>
  <c r="F191" i="1"/>
  <c r="G191" i="1"/>
  <c r="I191" i="1"/>
  <c r="E151" i="2"/>
  <c r="F155" i="1"/>
  <c r="G155" i="1"/>
  <c r="I155" i="1"/>
  <c r="E117" i="2"/>
  <c r="F23" i="1"/>
  <c r="G23" i="1"/>
  <c r="E194" i="2"/>
  <c r="F183" i="1"/>
  <c r="G183" i="1"/>
  <c r="I183" i="1"/>
  <c r="E143" i="2"/>
  <c r="F115" i="1"/>
  <c r="G115" i="1"/>
  <c r="I115" i="1"/>
  <c r="E78" i="2"/>
  <c r="F28" i="1"/>
  <c r="G28" i="1"/>
  <c r="H28" i="1"/>
  <c r="E199" i="2"/>
  <c r="F122" i="1"/>
  <c r="G122" i="1"/>
  <c r="I122" i="1"/>
  <c r="E85" i="2"/>
  <c r="F64" i="1"/>
  <c r="G64" i="1"/>
  <c r="I64" i="1"/>
  <c r="E26" i="2"/>
  <c r="F249" i="1"/>
  <c r="G249" i="1"/>
  <c r="K249" i="1"/>
  <c r="E191" i="2"/>
  <c r="E113" i="2"/>
  <c r="E36" i="2"/>
  <c r="E23" i="2"/>
  <c r="E81" i="2"/>
  <c r="F201" i="1"/>
  <c r="G201" i="1"/>
  <c r="I201" i="1"/>
  <c r="E160" i="2"/>
  <c r="F146" i="1"/>
  <c r="G146" i="1"/>
  <c r="I146" i="1"/>
  <c r="E109" i="2"/>
  <c r="F119" i="1"/>
  <c r="G119" i="1"/>
  <c r="I119" i="1"/>
  <c r="E82" i="2"/>
  <c r="F69" i="1"/>
  <c r="G69" i="1"/>
  <c r="I69" i="1"/>
  <c r="E31" i="2"/>
  <c r="E102" i="2"/>
  <c r="E18" i="2"/>
  <c r="E212" i="2"/>
  <c r="H23" i="1"/>
  <c r="C11" i="1"/>
  <c r="C12" i="1"/>
  <c r="C16" i="1" l="1"/>
  <c r="D18" i="1" s="1"/>
  <c r="O246" i="1"/>
  <c r="O242" i="1"/>
  <c r="O238" i="1"/>
  <c r="O234" i="1"/>
  <c r="O231" i="1"/>
  <c r="O42" i="1"/>
  <c r="O38" i="1"/>
  <c r="O259" i="1"/>
  <c r="O101" i="1"/>
  <c r="O167" i="1"/>
  <c r="O40" i="1"/>
  <c r="O102" i="1"/>
  <c r="O168" i="1"/>
  <c r="O105" i="1"/>
  <c r="O171" i="1"/>
  <c r="O52" i="1"/>
  <c r="O123" i="1"/>
  <c r="O194" i="1"/>
  <c r="O120" i="1"/>
  <c r="O204" i="1"/>
  <c r="O124" i="1"/>
  <c r="O227" i="1"/>
  <c r="O128" i="1"/>
  <c r="O208" i="1"/>
  <c r="O132" i="1"/>
  <c r="O56" i="1"/>
  <c r="O143" i="1"/>
  <c r="O228" i="1"/>
  <c r="O147" i="1"/>
  <c r="O87" i="1"/>
  <c r="O84" i="1"/>
  <c r="O255" i="1"/>
  <c r="O27" i="1"/>
  <c r="O150" i="1"/>
  <c r="O222" i="1"/>
  <c r="O188" i="1"/>
  <c r="O192" i="1"/>
  <c r="O219" i="1"/>
  <c r="O241" i="1"/>
  <c r="O230" i="1"/>
  <c r="O158" i="1"/>
  <c r="O148" i="1"/>
  <c r="O114" i="1"/>
  <c r="O225" i="1"/>
  <c r="O261" i="1"/>
  <c r="O235" i="1"/>
  <c r="O232" i="1"/>
  <c r="O229" i="1"/>
  <c r="O62" i="1"/>
  <c r="O47" i="1"/>
  <c r="O33" i="1"/>
  <c r="O30" i="1"/>
  <c r="O44" i="1"/>
  <c r="O109" i="1"/>
  <c r="O175" i="1"/>
  <c r="O254" i="1"/>
  <c r="O110" i="1"/>
  <c r="O45" i="1"/>
  <c r="O113" i="1"/>
  <c r="O179" i="1"/>
  <c r="O80" i="1"/>
  <c r="O155" i="1"/>
  <c r="O245" i="1"/>
  <c r="O127" i="1"/>
  <c r="O217" i="1"/>
  <c r="O131" i="1"/>
  <c r="O46" i="1"/>
  <c r="O135" i="1"/>
  <c r="O224" i="1"/>
  <c r="O139" i="1"/>
  <c r="O72" i="1"/>
  <c r="O154" i="1"/>
  <c r="O239" i="1"/>
  <c r="O174" i="1"/>
  <c r="O119" i="1"/>
  <c r="O181" i="1"/>
  <c r="O88" i="1"/>
  <c r="O258" i="1"/>
  <c r="O233" i="1"/>
  <c r="O86" i="1"/>
  <c r="O200" i="1"/>
  <c r="O92" i="1"/>
  <c r="O221" i="1"/>
  <c r="O213" i="1"/>
  <c r="O252" i="1"/>
  <c r="O58" i="1"/>
  <c r="O226" i="1"/>
  <c r="O236" i="1"/>
  <c r="O99" i="1"/>
  <c r="O186" i="1"/>
  <c r="O216" i="1"/>
  <c r="O267" i="1"/>
  <c r="O161" i="1"/>
  <c r="O55" i="1"/>
  <c r="O43" i="1"/>
  <c r="O39" i="1"/>
  <c r="O36" i="1"/>
  <c r="O25" i="1"/>
  <c r="O22" i="1"/>
  <c r="O50" i="1"/>
  <c r="O117" i="1"/>
  <c r="O183" i="1"/>
  <c r="O51" i="1"/>
  <c r="O118" i="1"/>
  <c r="O54" i="1"/>
  <c r="O121" i="1"/>
  <c r="O187" i="1"/>
  <c r="O98" i="1"/>
  <c r="O178" i="1"/>
  <c r="O53" i="1"/>
  <c r="O138" i="1"/>
  <c r="O220" i="1"/>
  <c r="O156" i="1"/>
  <c r="O64" i="1"/>
  <c r="O146" i="1"/>
  <c r="O68" i="1"/>
  <c r="O173" i="1"/>
  <c r="O79" i="1"/>
  <c r="O170" i="1"/>
  <c r="O48" i="1"/>
  <c r="O177" i="1"/>
  <c r="O130" i="1"/>
  <c r="C15" i="1"/>
  <c r="O74" i="1"/>
  <c r="O82" i="1"/>
  <c r="O107" i="1"/>
  <c r="O196" i="1"/>
  <c r="O83" i="1"/>
  <c r="O164" i="1"/>
  <c r="O265" i="1"/>
  <c r="O21" i="1"/>
  <c r="O260" i="1"/>
  <c r="O243" i="1"/>
  <c r="O77" i="1"/>
  <c r="O210" i="1"/>
  <c r="O142" i="1"/>
  <c r="O145" i="1"/>
  <c r="O198" i="1"/>
  <c r="O67" i="1"/>
  <c r="O96" i="1"/>
  <c r="O207" i="1"/>
  <c r="O111" i="1"/>
  <c r="O108" i="1"/>
  <c r="O184" i="1"/>
  <c r="O262" i="1"/>
  <c r="O237" i="1"/>
  <c r="O85" i="1"/>
  <c r="O89" i="1"/>
  <c r="O91" i="1"/>
  <c r="O195" i="1"/>
  <c r="O166" i="1"/>
  <c r="O115" i="1"/>
  <c r="O256" i="1"/>
  <c r="O162" i="1"/>
  <c r="O94" i="1"/>
  <c r="O116" i="1"/>
  <c r="O211" i="1"/>
  <c r="O136" i="1"/>
  <c r="O66" i="1"/>
  <c r="O263" i="1"/>
  <c r="O41" i="1"/>
  <c r="O37" i="1"/>
  <c r="O34" i="1"/>
  <c r="O31" i="1"/>
  <c r="O28" i="1"/>
  <c r="O264" i="1"/>
  <c r="O250" i="1"/>
  <c r="O60" i="1"/>
  <c r="O125" i="1"/>
  <c r="O191" i="1"/>
  <c r="O61" i="1"/>
  <c r="O126" i="1"/>
  <c r="O65" i="1"/>
  <c r="O129" i="1"/>
  <c r="O197" i="1"/>
  <c r="O112" i="1"/>
  <c r="O249" i="1"/>
  <c r="O63" i="1"/>
  <c r="O152" i="1"/>
  <c r="O223" i="1"/>
  <c r="O165" i="1"/>
  <c r="O71" i="1"/>
  <c r="O160" i="1"/>
  <c r="O100" i="1"/>
  <c r="O189" i="1"/>
  <c r="O90" i="1"/>
  <c r="O180" i="1"/>
  <c r="O76" i="1"/>
  <c r="O190" i="1"/>
  <c r="O151" i="1"/>
  <c r="O159" i="1"/>
  <c r="O182" i="1"/>
  <c r="O169" i="1"/>
  <c r="O104" i="1"/>
  <c r="O193" i="1"/>
  <c r="O24" i="1"/>
  <c r="O266" i="1"/>
  <c r="O247" i="1"/>
  <c r="O240" i="1"/>
  <c r="O141" i="1"/>
  <c r="O78" i="1"/>
  <c r="O81" i="1"/>
  <c r="O214" i="1"/>
  <c r="O172" i="1"/>
  <c r="O185" i="1"/>
  <c r="O176" i="1"/>
  <c r="O215" i="1"/>
  <c r="O209" i="1"/>
  <c r="O203" i="1"/>
  <c r="O269" i="1"/>
  <c r="O251" i="1"/>
  <c r="O149" i="1"/>
  <c r="O153" i="1"/>
  <c r="O95" i="1"/>
  <c r="O103" i="1"/>
  <c r="O122" i="1"/>
  <c r="O244" i="1"/>
  <c r="O157" i="1"/>
  <c r="O97" i="1"/>
  <c r="O106" i="1"/>
  <c r="O205" i="1"/>
  <c r="O140" i="1"/>
  <c r="O268" i="1"/>
  <c r="O32" i="1"/>
  <c r="O29" i="1"/>
  <c r="O26" i="1"/>
  <c r="O23" i="1"/>
  <c r="O257" i="1"/>
  <c r="O253" i="1"/>
  <c r="O35" i="1"/>
  <c r="O69" i="1"/>
  <c r="O133" i="1"/>
  <c r="O202" i="1"/>
  <c r="O70" i="1"/>
  <c r="O134" i="1"/>
  <c r="O73" i="1"/>
  <c r="O137" i="1"/>
  <c r="O206" i="1"/>
  <c r="O144" i="1"/>
  <c r="O49" i="1"/>
  <c r="O59" i="1"/>
  <c r="O199" i="1"/>
  <c r="O57" i="1"/>
  <c r="O248" i="1"/>
  <c r="O93" i="1"/>
  <c r="O163" i="1"/>
  <c r="O201" i="1"/>
  <c r="O75" i="1"/>
  <c r="O218" i="1"/>
  <c r="O212" i="1"/>
  <c r="C18" i="1" l="1"/>
  <c r="F18" i="1"/>
  <c r="F19" i="1" s="1"/>
</calcChain>
</file>

<file path=xl/sharedStrings.xml><?xml version="1.0" encoding="utf-8"?>
<sst xmlns="http://schemas.openxmlformats.org/spreadsheetml/2006/main" count="2751" uniqueCount="835">
  <si>
    <t>VSB-059</t>
  </si>
  <si>
    <t>VSB 060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</si>
  <si>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</si>
  <si>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</si>
  <si>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</si>
  <si>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</si>
  <si>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</si>
  <si>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</si>
  <si>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</si>
  <si>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</si>
  <si>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</si>
  <si>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</si>
  <si>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</si>
  <si>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</si>
  <si>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</si>
  <si>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</si>
  <si>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</si>
  <si>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</si>
  <si>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</si>
  <si>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</si>
  <si>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</si>
  <si>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</si>
  <si>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</si>
  <si>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</si>
  <si>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</si>
  <si>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</si>
  <si>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</si>
  <si>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</si>
  <si>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http://www.as.ap.krakow.pl/o-c/cont.html</t>
  </si>
  <si>
    <t>Cracow</t>
  </si>
  <si>
    <t>Locher K</t>
  </si>
  <si>
    <t>BBSAG Bull.2</t>
  </si>
  <si>
    <t>B</t>
  </si>
  <si>
    <t>v</t>
  </si>
  <si>
    <t>BBSAG Bull.5</t>
  </si>
  <si>
    <t>BBSAG Bull.6</t>
  </si>
  <si>
    <t>:</t>
  </si>
  <si>
    <t>BBSAG Bull.7</t>
  </si>
  <si>
    <t>BBSAG Bull.8</t>
  </si>
  <si>
    <t>BBSAG Bull.11</t>
  </si>
  <si>
    <t>BBSAG Bull.12</t>
  </si>
  <si>
    <t>BBSAG Bull.13</t>
  </si>
  <si>
    <t>BBSAG Bull.17</t>
  </si>
  <si>
    <t>BBSAG Bull.18</t>
  </si>
  <si>
    <t>BBSAG Bull.19</t>
  </si>
  <si>
    <t>BBSAG Bull.20</t>
  </si>
  <si>
    <t>Diethelm R</t>
  </si>
  <si>
    <t>BBSAG Bull.21</t>
  </si>
  <si>
    <t>BBSAG Bull.23</t>
  </si>
  <si>
    <t>BBSAG Bull.24</t>
  </si>
  <si>
    <t>BBSAG Bull.25</t>
  </si>
  <si>
    <t>BBSAG Bull.26</t>
  </si>
  <si>
    <t>BBSAG Bull.30</t>
  </si>
  <si>
    <t>BBSAG Bull.31</t>
  </si>
  <si>
    <t>BBSAG Bull.34</t>
  </si>
  <si>
    <t>BBSAG Bull.35</t>
  </si>
  <si>
    <t>BBSAG Bull.36</t>
  </si>
  <si>
    <t>BBSAG Bull.38</t>
  </si>
  <si>
    <t>BBSAG Bull.39</t>
  </si>
  <si>
    <t>BBSAG Bull.40</t>
  </si>
  <si>
    <t>BBSAG Bull.41</t>
  </si>
  <si>
    <t>BBSAG Bull.44</t>
  </si>
  <si>
    <t>BBSAG Bull.45</t>
  </si>
  <si>
    <t>BBSAG Bull.46</t>
  </si>
  <si>
    <t>phe</t>
  </si>
  <si>
    <t>IBVS 2185</t>
  </si>
  <si>
    <t>K</t>
  </si>
  <si>
    <t>BBSAG Bull.49</t>
  </si>
  <si>
    <t>BBSAG Bull.50</t>
  </si>
  <si>
    <t>BBSAG Bull.51</t>
  </si>
  <si>
    <t>BBSAG Bull.52</t>
  </si>
  <si>
    <t>BBSAG Bull.56</t>
  </si>
  <si>
    <t>BBSAG 56</t>
  </si>
  <si>
    <t>BBSAG Bull.57</t>
  </si>
  <si>
    <t>BBSAG Bull.61</t>
  </si>
  <si>
    <t>BBSAG Bull.59</t>
  </si>
  <si>
    <t>Andrakakou M</t>
  </si>
  <si>
    <t>BBSAG Bull.63</t>
  </si>
  <si>
    <t>BBSAG Bull.64</t>
  </si>
  <si>
    <t>BBSAG Bull.67</t>
  </si>
  <si>
    <t>BBSAG Bull.68</t>
  </si>
  <si>
    <t>BBSAG Bull.69</t>
  </si>
  <si>
    <t>BBSAG Bull.70</t>
  </si>
  <si>
    <t>BBSAG Bull.73</t>
  </si>
  <si>
    <t>BBSAG Bull.74</t>
  </si>
  <si>
    <t>BBSAG Bull.77</t>
  </si>
  <si>
    <t>BVBSAG 78</t>
  </si>
  <si>
    <t>BBSAG Bull.78</t>
  </si>
  <si>
    <t>BBSAG Bull.79</t>
  </si>
  <si>
    <t>BBSAG Bull.80</t>
  </si>
  <si>
    <t>BBSAG Bull.81</t>
  </si>
  <si>
    <t>BBSAG Bull.82</t>
  </si>
  <si>
    <t>Germann R</t>
  </si>
  <si>
    <t>BBSAG Bull.84</t>
  </si>
  <si>
    <t>BBSAG Bull.85</t>
  </si>
  <si>
    <t>BBSAG Bull.86</t>
  </si>
  <si>
    <t>BBSAG Bull.87</t>
  </si>
  <si>
    <t>BBSAG Bull.89</t>
  </si>
  <si>
    <t>BBSAG Bull.90</t>
  </si>
  <si>
    <t>BBSAG Bull.91</t>
  </si>
  <si>
    <t>BBSAG Bull.92</t>
  </si>
  <si>
    <t>BBSAG Bull.93</t>
  </si>
  <si>
    <t>BBSAG Bull.96</t>
  </si>
  <si>
    <t>BBSAG Bull.97</t>
  </si>
  <si>
    <t>BBSAG Bull.98</t>
  </si>
  <si>
    <t>BBSAG Bull.99</t>
  </si>
  <si>
    <t>BBSAG Bull.102</t>
  </si>
  <si>
    <t>BBSAG Bull.103</t>
  </si>
  <si>
    <t>BBSAG Bull.105</t>
  </si>
  <si>
    <t>BBSAG Bull.108</t>
  </si>
  <si>
    <t>BBSAG Bull.110</t>
  </si>
  <si>
    <t>Martignoni M</t>
  </si>
  <si>
    <t>BBSAG Bull.113</t>
  </si>
  <si>
    <t>BBSAG Bull.114</t>
  </si>
  <si>
    <t>BBSAG Bull.115</t>
  </si>
  <si>
    <t>BBSAG Bull.117</t>
  </si>
  <si>
    <t>K. Locher</t>
  </si>
  <si>
    <t>BBSAG 119</t>
  </si>
  <si>
    <t>II</t>
  </si>
  <si>
    <t>IBVS 5543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</si>
  <si>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</si>
  <si>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</si>
  <si>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</si>
  <si>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</si>
  <si>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</si>
  <si>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</si>
  <si>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</si>
  <si>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</si>
  <si>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5843</t>
  </si>
  <si>
    <t>AA Cet / GSC 6430-0631</t>
  </si>
  <si>
    <t>EW/KE</t>
  </si>
  <si>
    <t>OEJV 0003</t>
  </si>
  <si>
    <t>VSS_2013-01-28</t>
  </si>
  <si>
    <t>Add cycle</t>
  </si>
  <si>
    <t>Old Cycle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</si>
  <si>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</si>
  <si>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</si>
  <si>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</si>
  <si>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</si>
  <si>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</si>
  <si>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</si>
  <si>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</si>
  <si>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</si>
  <si>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</si>
  <si>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</si>
  <si>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</si>
  <si>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</si>
  <si>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</si>
  <si>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2438369.313 </t>
  </si>
  <si>
    <t> 05.12.1963 19:30 </t>
  </si>
  <si>
    <t> -0.037 </t>
  </si>
  <si>
    <t>P </t>
  </si>
  <si>
    <t> R.Bloomer </t>
  </si>
  <si>
    <t>IBVS 587 </t>
  </si>
  <si>
    <t>2438728.319 </t>
  </si>
  <si>
    <t> 28.11.1964 19:39 </t>
  </si>
  <si>
    <t> 0.003 </t>
  </si>
  <si>
    <t>2438995.594 </t>
  </si>
  <si>
    <t> 23.08.1965 02:15 </t>
  </si>
  <si>
    <t> -0.002 </t>
  </si>
  <si>
    <t>2439006.549 </t>
  </si>
  <si>
    <t> 03.09.1965 01:10 </t>
  </si>
  <si>
    <t> -0.039 </t>
  </si>
  <si>
    <t>2439060.417 </t>
  </si>
  <si>
    <t> 26.10.1965 22:00 </t>
  </si>
  <si>
    <t> -0.056 </t>
  </si>
  <si>
    <t>2439361.579 </t>
  </si>
  <si>
    <t> 24.08.1966 01:53 </t>
  </si>
  <si>
    <t> 0.047 </t>
  </si>
  <si>
    <t>2439383.507 </t>
  </si>
  <si>
    <t> 15.09.1966 00:10 </t>
  </si>
  <si>
    <t> -0.008 </t>
  </si>
  <si>
    <t>2439404.392 </t>
  </si>
  <si>
    <t> 05.10.1966 21:24 </t>
  </si>
  <si>
    <t> -0.034 </t>
  </si>
  <si>
    <t>2439414.367 </t>
  </si>
  <si>
    <t> 15.10.1966 20:48 </t>
  </si>
  <si>
    <t> 0.022 </t>
  </si>
  <si>
    <t>2439444.359 </t>
  </si>
  <si>
    <t> 14.11.1966 20:36 </t>
  </si>
  <si>
    <t> -0.012 </t>
  </si>
  <si>
    <t>2439761.491 </t>
  </si>
  <si>
    <t> 27.09.1967 23:47 </t>
  </si>
  <si>
    <t> -0.024 </t>
  </si>
  <si>
    <t>2439768.483 </t>
  </si>
  <si>
    <t> 04.10.1967 23:35 </t>
  </si>
  <si>
    <t>2439771.463 </t>
  </si>
  <si>
    <t> 07.10.1967 23:06 </t>
  </si>
  <si>
    <t> 0.029 </t>
  </si>
  <si>
    <t>2440526.391 </t>
  </si>
  <si>
    <t> 31.10.1969 21:23 </t>
  </si>
  <si>
    <t>2440530.392 </t>
  </si>
  <si>
    <t> 04.11.1969 21:24 </t>
  </si>
  <si>
    <t> 0.009 </t>
  </si>
  <si>
    <t>2440566.285 </t>
  </si>
  <si>
    <t> 10.12.1969 18:50 </t>
  </si>
  <si>
    <t> -0.021 </t>
  </si>
  <si>
    <t>2441261.7169 </t>
  </si>
  <si>
    <t> 06.11.1971 05:12 </t>
  </si>
  <si>
    <t> -0.0019 </t>
  </si>
  <si>
    <t>E </t>
  </si>
  <si>
    <t>?</t>
  </si>
  <si>
    <t>IBVS 745 </t>
  </si>
  <si>
    <t>2441264.6672 </t>
  </si>
  <si>
    <t> 09.11.1971 04:00 </t>
  </si>
  <si>
    <t> -0.0005 </t>
  </si>
  <si>
    <t>2441268.6865 </t>
  </si>
  <si>
    <t> 13.11.1971 04:28 </t>
  </si>
  <si>
    <t> -0.0025 </t>
  </si>
  <si>
    <t>2441281.5566 </t>
  </si>
  <si>
    <t> 26.11.1971 01:21 </t>
  </si>
  <si>
    <t>2441315.6022 </t>
  </si>
  <si>
    <t> 30.12.1971 02:27 </t>
  </si>
  <si>
    <t> -0.0017 </t>
  </si>
  <si>
    <t>2441317.481 </t>
  </si>
  <si>
    <t> 31.12.1971 23:32 </t>
  </si>
  <si>
    <t> 0.001 </t>
  </si>
  <si>
    <t>2441330.6166 </t>
  </si>
  <si>
    <t> 14.01.1972 02:47 </t>
  </si>
  <si>
    <t> -0.0000 </t>
  </si>
  <si>
    <t> B.Gronbech </t>
  </si>
  <si>
    <t>IBVS 890 </t>
  </si>
  <si>
    <t>2441350.249 </t>
  </si>
  <si>
    <t> 02.02.1972 17:58 </t>
  </si>
  <si>
    <t> 0.062 </t>
  </si>
  <si>
    <t>V </t>
  </si>
  <si>
    <t> K.Locher </t>
  </si>
  <si>
    <t> BBS 2 </t>
  </si>
  <si>
    <t>2441534.621 </t>
  </si>
  <si>
    <t> 05.08.1972 02:54 </t>
  </si>
  <si>
    <t> BBS 5 </t>
  </si>
  <si>
    <t>2441563.853 </t>
  </si>
  <si>
    <t> 03.09.1972 08:28 </t>
  </si>
  <si>
    <t> 0.002 </t>
  </si>
  <si>
    <t>2441571.647 </t>
  </si>
  <si>
    <t> 11.09.1972 03:31 </t>
  </si>
  <si>
    <t>2441580.458 </t>
  </si>
  <si>
    <t> 19.09.1972 22:59 </t>
  </si>
  <si>
    <t> -0.014 </t>
  </si>
  <si>
    <t>2441581.566 </t>
  </si>
  <si>
    <t> 21.09.1972 01:35 </t>
  </si>
  <si>
    <t>2441582.634 </t>
  </si>
  <si>
    <t> 22.09.1972 03:12 </t>
  </si>
  <si>
    <t> 0.017 </t>
  </si>
  <si>
    <t>2441585.566 </t>
  </si>
  <si>
    <t> 25.09.1972 01:35 </t>
  </si>
  <si>
    <t>2441587.448 </t>
  </si>
  <si>
    <t> 26.09.1972 22:45 </t>
  </si>
  <si>
    <t> 0.006 </t>
  </si>
  <si>
    <t>2441603.539 </t>
  </si>
  <si>
    <t> 13.10.1972 00:56 </t>
  </si>
  <si>
    <t> 0.012 </t>
  </si>
  <si>
    <t> BBS 6 </t>
  </si>
  <si>
    <t>2441607.836 </t>
  </si>
  <si>
    <t> 17.10.1972 08:03 </t>
  </si>
  <si>
    <t> 0.020 </t>
  </si>
  <si>
    <t>2441609.437 </t>
  </si>
  <si>
    <t> 18.10.1972 22:29 </t>
  </si>
  <si>
    <t>2441616.402 </t>
  </si>
  <si>
    <t> 25.10.1972 21:38 </t>
  </si>
  <si>
    <t> 0.007 </t>
  </si>
  <si>
    <t>2441620.664 </t>
  </si>
  <si>
    <t> 30.10.1972 03:56 </t>
  </si>
  <si>
    <t>2441623.358 </t>
  </si>
  <si>
    <t> 01.11.1972 20:35 </t>
  </si>
  <si>
    <t> -0.007 </t>
  </si>
  <si>
    <t>2441624.454 </t>
  </si>
  <si>
    <t> 02.11.1972 22:53 </t>
  </si>
  <si>
    <t> 0.016 </t>
  </si>
  <si>
    <t>2441627.377 </t>
  </si>
  <si>
    <t> 05.11.1972 21:02 </t>
  </si>
  <si>
    <t> -0.010 </t>
  </si>
  <si>
    <t>2441630.603 </t>
  </si>
  <si>
    <t> 09.11.1972 02:28 </t>
  </si>
  <si>
    <t> -0.001 </t>
  </si>
  <si>
    <t>2441631.414 </t>
  </si>
  <si>
    <t> 09.11.1972 21:56 </t>
  </si>
  <si>
    <t>2441645.347 </t>
  </si>
  <si>
    <t> 23.11.1972 20:19 </t>
  </si>
  <si>
    <t>2441648.289 </t>
  </si>
  <si>
    <t> 26.11.1972 18:56 </t>
  </si>
  <si>
    <t>2441649.369 </t>
  </si>
  <si>
    <t> 27.11.1972 20:51 </t>
  </si>
  <si>
    <t>2441653.379 </t>
  </si>
  <si>
    <t> 01.12.1972 21:05 </t>
  </si>
  <si>
    <t> BBS 7 </t>
  </si>
  <si>
    <t>2441657.425 </t>
  </si>
  <si>
    <t> 05.12.1972 22:12 </t>
  </si>
  <si>
    <t> 0.013 </t>
  </si>
  <si>
    <t>2441664.382 </t>
  </si>
  <si>
    <t> 12.12.1972 21:10 </t>
  </si>
  <si>
    <t> -0.000 </t>
  </si>
  <si>
    <t>2441673.236 </t>
  </si>
  <si>
    <t> 21.12.1972 17:39 </t>
  </si>
  <si>
    <t>2441699.234 </t>
  </si>
  <si>
    <t> 16.01.1973 17:36 </t>
  </si>
  <si>
    <t>2441707.281 </t>
  </si>
  <si>
    <t> 24.01.1973 18:44 </t>
  </si>
  <si>
    <t> 0.005 </t>
  </si>
  <si>
    <t>2441722.275 </t>
  </si>
  <si>
    <t> 08.02.1973 18:36 </t>
  </si>
  <si>
    <t> BBS 8 </t>
  </si>
  <si>
    <t>2441900.576 </t>
  </si>
  <si>
    <t> 06.08.1973 01:49 </t>
  </si>
  <si>
    <t> 0.011 </t>
  </si>
  <si>
    <t> BBS 11 </t>
  </si>
  <si>
    <t>2441904.589 </t>
  </si>
  <si>
    <t> 10.08.1973 02:08 </t>
  </si>
  <si>
    <t>2441908.597 </t>
  </si>
  <si>
    <t> 14.08.1973 02:19 </t>
  </si>
  <si>
    <t> -0.011 </t>
  </si>
  <si>
    <t>2441912.640 </t>
  </si>
  <si>
    <t> 18.08.1973 03:21 </t>
  </si>
  <si>
    <t>2441934.610 </t>
  </si>
  <si>
    <t> 09.09.1973 02:38 </t>
  </si>
  <si>
    <t>2441942.652 </t>
  </si>
  <si>
    <t> 17.09.1973 03:38 </t>
  </si>
  <si>
    <t>2441958.476 </t>
  </si>
  <si>
    <t> 02.10.1973 23:25 </t>
  </si>
  <si>
    <t> 0.004 </t>
  </si>
  <si>
    <t> BBS 12 </t>
  </si>
  <si>
    <t>2441976.440 </t>
  </si>
  <si>
    <t> 20.10.1973 22:33 </t>
  </si>
  <si>
    <t>2441987.409 </t>
  </si>
  <si>
    <t> 31.10.1973 21:48 </t>
  </si>
  <si>
    <t> -0.016 </t>
  </si>
  <si>
    <t>2441997.349 </t>
  </si>
  <si>
    <t> 10.11.1973 20:22 </t>
  </si>
  <si>
    <t>2442005.384 </t>
  </si>
  <si>
    <t> 18.11.1973 21:12 </t>
  </si>
  <si>
    <t>2442008.339 </t>
  </si>
  <si>
    <t> 21.11.1973 20:08 </t>
  </si>
  <si>
    <t>2442011.287 </t>
  </si>
  <si>
    <t> 24.11.1973 18:53 </t>
  </si>
  <si>
    <t>2442015.307 </t>
  </si>
  <si>
    <t> 28.11.1973 19:22 </t>
  </si>
  <si>
    <t>2442026.297 </t>
  </si>
  <si>
    <t> 09.12.1973 19:07 </t>
  </si>
  <si>
    <t> BBS 13 </t>
  </si>
  <si>
    <t>2442027.369 </t>
  </si>
  <si>
    <t> 10.12.1973 20:51 </t>
  </si>
  <si>
    <t>2442035.407 </t>
  </si>
  <si>
    <t> 18.12.1973 21:46 </t>
  </si>
  <si>
    <t> -0.005 </t>
  </si>
  <si>
    <t>2442074.281 </t>
  </si>
  <si>
    <t> 26.01.1974 18:44 </t>
  </si>
  <si>
    <t>2442289.559 </t>
  </si>
  <si>
    <t> 30.08.1974 01:24 </t>
  </si>
  <si>
    <t> R.Diethelm </t>
  </si>
  <si>
    <t> BBS 17 </t>
  </si>
  <si>
    <t>2442298.675 </t>
  </si>
  <si>
    <t> 08.09.1974 04:12 </t>
  </si>
  <si>
    <t>2442301.620 </t>
  </si>
  <si>
    <t> 11.09.1974 02:52 </t>
  </si>
  <si>
    <t>2442318.505 </t>
  </si>
  <si>
    <t> 28.09.1974 00:07 </t>
  </si>
  <si>
    <t>2442361.402 </t>
  </si>
  <si>
    <t> 09.11.1974 21:38 </t>
  </si>
  <si>
    <t> BBS 18 </t>
  </si>
  <si>
    <t>2442365.420 </t>
  </si>
  <si>
    <t> 13.11.1974 22:04 </t>
  </si>
  <si>
    <t>2442396.258 </t>
  </si>
  <si>
    <t> 14.12.1974 18:11 </t>
  </si>
  <si>
    <t> BBS 19 </t>
  </si>
  <si>
    <t>2442402.413 </t>
  </si>
  <si>
    <t> 20.12.1974 21:54 </t>
  </si>
  <si>
    <t>2442404.298 </t>
  </si>
  <si>
    <t> 22.12.1974 19:09 </t>
  </si>
  <si>
    <t>2442414.203 </t>
  </si>
  <si>
    <t> 01.01.1975 16:52 </t>
  </si>
  <si>
    <t> -0.013 </t>
  </si>
  <si>
    <t> BBS 20 </t>
  </si>
  <si>
    <t>2442448.244 </t>
  </si>
  <si>
    <t> 04.02.1975 17:51 </t>
  </si>
  <si>
    <t> -0.019 </t>
  </si>
  <si>
    <t> BBS 21 </t>
  </si>
  <si>
    <t>2442448.258 </t>
  </si>
  <si>
    <t> 04.02.1975 18:11 </t>
  </si>
  <si>
    <t>2442452.272 </t>
  </si>
  <si>
    <t> 08.02.1975 18:31 </t>
  </si>
  <si>
    <t>2442620.629 </t>
  </si>
  <si>
    <t> 27.07.1975 03:05 </t>
  </si>
  <si>
    <t> BBS 23 </t>
  </si>
  <si>
    <t>2442627.603 </t>
  </si>
  <si>
    <t> 03.08.1975 02:28 </t>
  </si>
  <si>
    <t> -0.009 </t>
  </si>
  <si>
    <t>2442710.444 </t>
  </si>
  <si>
    <t> 24.10.1975 22:39 </t>
  </si>
  <si>
    <t> -0.006 </t>
  </si>
  <si>
    <t> BBS 24 </t>
  </si>
  <si>
    <t>2442739.387 </t>
  </si>
  <si>
    <t> 22.11.1975 21:17 </t>
  </si>
  <si>
    <t>2442768.357 </t>
  </si>
  <si>
    <t> 21.12.1975 20:34 </t>
  </si>
  <si>
    <t> BBS 25 </t>
  </si>
  <si>
    <t>2442774.259 </t>
  </si>
  <si>
    <t> 27.12.1975 18:12 </t>
  </si>
  <si>
    <t>2442778.264 </t>
  </si>
  <si>
    <t> 31.12.1975 18:20 </t>
  </si>
  <si>
    <t>2442782.304 </t>
  </si>
  <si>
    <t> 04.01.1976 19:17 </t>
  </si>
  <si>
    <t> BBS 26 </t>
  </si>
  <si>
    <t>2442786.294 </t>
  </si>
  <si>
    <t> 08.01.1976 19:03 </t>
  </si>
  <si>
    <t>2443058.432 </t>
  </si>
  <si>
    <t> 06.10.1976 22:22 </t>
  </si>
  <si>
    <t> 0.008 </t>
  </si>
  <si>
    <t> BBS 30 </t>
  </si>
  <si>
    <t>2443077.468 </t>
  </si>
  <si>
    <t> 25.10.1976 23:13 </t>
  </si>
  <si>
    <t> 0.010 </t>
  </si>
  <si>
    <t>2443088.455 </t>
  </si>
  <si>
    <t> 05.11.1976 22:55 </t>
  </si>
  <si>
    <t> BBS 31 </t>
  </si>
  <si>
    <t>2443357.605 </t>
  </si>
  <si>
    <t> 02.08.1977 02:31 </t>
  </si>
  <si>
    <t> BBS 34 </t>
  </si>
  <si>
    <t>2443361.636 </t>
  </si>
  <si>
    <t> 06.08.1977 03:15 </t>
  </si>
  <si>
    <t>2443409.611 </t>
  </si>
  <si>
    <t> 23.09.1977 02:39 </t>
  </si>
  <si>
    <t> BBS 35 </t>
  </si>
  <si>
    <t>2443500.226 </t>
  </si>
  <si>
    <t> 22.12.1977 17:25 </t>
  </si>
  <si>
    <t> BBS 36 </t>
  </si>
  <si>
    <t>2443515.238 </t>
  </si>
  <si>
    <t> 06.01.1978 17:42 </t>
  </si>
  <si>
    <t>2443735.606 </t>
  </si>
  <si>
    <t> 15.08.1978 02:32 </t>
  </si>
  <si>
    <t> BBS 38 </t>
  </si>
  <si>
    <t>2443743.651 </t>
  </si>
  <si>
    <t> 23.08.1978 03:37 </t>
  </si>
  <si>
    <t>2443749.553 </t>
  </si>
  <si>
    <t> 29.08.1978 01:16 </t>
  </si>
  <si>
    <t>2443772.601 </t>
  </si>
  <si>
    <t> 21.09.1978 02:25 </t>
  </si>
  <si>
    <t> BBS 39 </t>
  </si>
  <si>
    <t>2443814.425 </t>
  </si>
  <si>
    <t> 01.11.1978 22:12 </t>
  </si>
  <si>
    <t> BBS 40 </t>
  </si>
  <si>
    <t>2443828.362 </t>
  </si>
  <si>
    <t> 15.11.1978 20:41 </t>
  </si>
  <si>
    <t>2443905.295 </t>
  </si>
  <si>
    <t> 31.01.1979 19:04 </t>
  </si>
  <si>
    <t> BBS 41 </t>
  </si>
  <si>
    <t>2444087.604 </t>
  </si>
  <si>
    <t> 02.08.1979 02:29 </t>
  </si>
  <si>
    <t> BBS 44 </t>
  </si>
  <si>
    <t>2444098.585 </t>
  </si>
  <si>
    <t> 13.08.1979 02:02 </t>
  </si>
  <si>
    <t>2444132.631 </t>
  </si>
  <si>
    <t> 16.09.1979 03:08 </t>
  </si>
  <si>
    <t> BBS 45 </t>
  </si>
  <si>
    <t>2444164.542 </t>
  </si>
  <si>
    <t> 18.10.1979 01:00 </t>
  </si>
  <si>
    <t>2444210.391 </t>
  </si>
  <si>
    <t> 02.12.1979 21:23 </t>
  </si>
  <si>
    <t> BBS 46 </t>
  </si>
  <si>
    <t>2444212.268 </t>
  </si>
  <si>
    <t> 04.12.1979 18:25 </t>
  </si>
  <si>
    <t>2444238.5531 </t>
  </si>
  <si>
    <t> 31.12.1979 01:16 </t>
  </si>
  <si>
    <t> 0.0187 </t>
  </si>
  <si>
    <t> G.W.Wolf et al. </t>
  </si>
  <si>
    <t>IBVS 2185 </t>
  </si>
  <si>
    <t>2444454.614 </t>
  </si>
  <si>
    <t> 03.08.1980 02:44 </t>
  </si>
  <si>
    <t> BBS 49 </t>
  </si>
  <si>
    <t>2444458.618 </t>
  </si>
  <si>
    <t> 07.08.1980 02:49 </t>
  </si>
  <si>
    <t>2444461.595 </t>
  </si>
  <si>
    <t> 10.08.1980 02:16 </t>
  </si>
  <si>
    <t> 0.014 </t>
  </si>
  <si>
    <t>2444484.632 </t>
  </si>
  <si>
    <t> 02.09.1980 03:10 </t>
  </si>
  <si>
    <t> -0.004 </t>
  </si>
  <si>
    <t> BBS 50 </t>
  </si>
  <si>
    <t>2444506.613 </t>
  </si>
  <si>
    <t> 24.09.1980 02:42 </t>
  </si>
  <si>
    <t>2444526.452 </t>
  </si>
  <si>
    <t> 13.10.1980 22:50 </t>
  </si>
  <si>
    <t> BBS 51 </t>
  </si>
  <si>
    <t>2444555.416 </t>
  </si>
  <si>
    <t> 11.11.1980 21:59 </t>
  </si>
  <si>
    <t>2444583.312 </t>
  </si>
  <si>
    <t> 09.12.1980 19:29 </t>
  </si>
  <si>
    <t> BBS 52 </t>
  </si>
  <si>
    <t>2444591.331 </t>
  </si>
  <si>
    <t> 17.12.1980 19:56 </t>
  </si>
  <si>
    <t>2444595.350 </t>
  </si>
  <si>
    <t> 21.12.1980 20:24 </t>
  </si>
  <si>
    <t>2444598.311 </t>
  </si>
  <si>
    <t> 24.12.1980 19:27 </t>
  </si>
  <si>
    <t>2444602.317 </t>
  </si>
  <si>
    <t> 28.12.1980 19:36 </t>
  </si>
  <si>
    <t>2444613.317 </t>
  </si>
  <si>
    <t> 08.01.1981 19:36 </t>
  </si>
  <si>
    <t>2444627.256 </t>
  </si>
  <si>
    <t> 22.01.1981 18:08 </t>
  </si>
  <si>
    <t>2444635.293 </t>
  </si>
  <si>
    <t> 30.01.1981 19:01 </t>
  </si>
  <si>
    <t>2444831.536 </t>
  </si>
  <si>
    <t> 15.08.1981 00:51 </t>
  </si>
  <si>
    <t> BBS 56 </t>
  </si>
  <si>
    <t>2444842.531 </t>
  </si>
  <si>
    <t> 26.08.1981 00:44 </t>
  </si>
  <si>
    <t>2444847.624 </t>
  </si>
  <si>
    <t> 31.08.1981 02:58 </t>
  </si>
  <si>
    <t>2444873.612 </t>
  </si>
  <si>
    <t> 26.09.1981 02:41 </t>
  </si>
  <si>
    <t>2444883.552 </t>
  </si>
  <si>
    <t> 06.10.1981 01:14 </t>
  </si>
  <si>
    <t> BBS 57 </t>
  </si>
  <si>
    <t>2444924.299 </t>
  </si>
  <si>
    <t> 15.11.1981 19:10 </t>
  </si>
  <si>
    <t>2444932.337 </t>
  </si>
  <si>
    <t> 23.11.1981 20:05 </t>
  </si>
  <si>
    <t>2445180.554 </t>
  </si>
  <si>
    <t> 30.07.1982 01:17 </t>
  </si>
  <si>
    <t> -0.031 </t>
  </si>
  <si>
    <t> BBS 61 </t>
  </si>
  <si>
    <t>2445214.627 </t>
  </si>
  <si>
    <t> 02.09.1982 03:02 </t>
  </si>
  <si>
    <t> BBS 62 </t>
  </si>
  <si>
    <t>2445224.554 </t>
  </si>
  <si>
    <t> 12.09.1982 01:17 </t>
  </si>
  <si>
    <t>2445231.527 </t>
  </si>
  <si>
    <t> 19.09.1982 00:38 </t>
  </si>
  <si>
    <t>2445247.607 </t>
  </si>
  <si>
    <t> 05.10.1982 02:34 </t>
  </si>
  <si>
    <t> M.Andrakapou </t>
  </si>
  <si>
    <t> BBS 63 </t>
  </si>
  <si>
    <t>2445247.609 </t>
  </si>
  <si>
    <t> 05.10.1982 02:36 </t>
  </si>
  <si>
    <t>2445249.492 </t>
  </si>
  <si>
    <t> 06.10.1982 23:48 </t>
  </si>
  <si>
    <t>2445252.423 </t>
  </si>
  <si>
    <t> 09.10.1982 22:09 </t>
  </si>
  <si>
    <t>2445263.417 </t>
  </si>
  <si>
    <t> 20.10.1982 22:00 </t>
  </si>
  <si>
    <t>2445277.371 </t>
  </si>
  <si>
    <t> 03.11.1982 20:54 </t>
  </si>
  <si>
    <t> BBS 64 </t>
  </si>
  <si>
    <t>2445323.212 </t>
  </si>
  <si>
    <t> 19.12.1982 17:05 </t>
  </si>
  <si>
    <t>2445328.292 </t>
  </si>
  <si>
    <t> 24.12.1982 19:00 </t>
  </si>
  <si>
    <t>2445335.253 </t>
  </si>
  <si>
    <t> 31.12.1982 18:04 </t>
  </si>
  <si>
    <t> -0.017 </t>
  </si>
  <si>
    <t>2445346.260 </t>
  </si>
  <si>
    <t> 11.01.1983 18:14 </t>
  </si>
  <si>
    <t>2445353.234 </t>
  </si>
  <si>
    <t> 18.01.1983 17:36 </t>
  </si>
  <si>
    <t>2445357.254 </t>
  </si>
  <si>
    <t> 22.01.1983 18:05 </t>
  </si>
  <si>
    <t>2445536.596 </t>
  </si>
  <si>
    <t> 21.07.1983 02:18 </t>
  </si>
  <si>
    <t> BBS 67 </t>
  </si>
  <si>
    <t>2445540.596 </t>
  </si>
  <si>
    <t> 25.07.1983 02:18 </t>
  </si>
  <si>
    <t> -0.027 </t>
  </si>
  <si>
    <t>2445543.561 </t>
  </si>
  <si>
    <t> 28.07.1983 01:27 </t>
  </si>
  <si>
    <t>2445566.615 </t>
  </si>
  <si>
    <t> 20.08.1983 02:45 </t>
  </si>
  <si>
    <t> BBS 68 </t>
  </si>
  <si>
    <t>2445585.650 </t>
  </si>
  <si>
    <t> 08.09.1983 03:36 </t>
  </si>
  <si>
    <t>2445594.509 </t>
  </si>
  <si>
    <t> 17.09.1983 00:12 </t>
  </si>
  <si>
    <t>2445596.655 </t>
  </si>
  <si>
    <t> 19.09.1983 03:43 </t>
  </si>
  <si>
    <t>2445624.537 </t>
  </si>
  <si>
    <t> 17.10.1983 00:53 </t>
  </si>
  <si>
    <t> BBS 69 </t>
  </si>
  <si>
    <t>2445634.450 </t>
  </si>
  <si>
    <t> 26.10.1983 22:48 </t>
  </si>
  <si>
    <t>2445659.388 </t>
  </si>
  <si>
    <t> 20.11.1983 21:18 </t>
  </si>
  <si>
    <t>2445670.328 </t>
  </si>
  <si>
    <t> 01.12.1983 19:52 </t>
  </si>
  <si>
    <t> -0.048 </t>
  </si>
  <si>
    <t> BBS 70 </t>
  </si>
  <si>
    <t>2445680.297 </t>
  </si>
  <si>
    <t> 11.12.1983 19:07 </t>
  </si>
  <si>
    <t>2445691.274 </t>
  </si>
  <si>
    <t> 22.12.1983 18:34 </t>
  </si>
  <si>
    <t>2445702.278 </t>
  </si>
  <si>
    <t> 02.01.1984 18:40 </t>
  </si>
  <si>
    <t>2445705.233 </t>
  </si>
  <si>
    <t> 05.01.1984 17:35 </t>
  </si>
  <si>
    <t>2445903.592 </t>
  </si>
  <si>
    <t> 22.07.1984 02:12 </t>
  </si>
  <si>
    <t> -0.018 </t>
  </si>
  <si>
    <t> BBS 73 </t>
  </si>
  <si>
    <t>2445913.542 </t>
  </si>
  <si>
    <t> 01.08.1984 01:00 </t>
  </si>
  <si>
    <t>2445914.602 </t>
  </si>
  <si>
    <t> 02.08.1984 02:26 </t>
  </si>
  <si>
    <t> 0.000 </t>
  </si>
  <si>
    <t>2445917.551 </t>
  </si>
  <si>
    <t> 05.08.1984 01:13 </t>
  </si>
  <si>
    <t>2445921.577 </t>
  </si>
  <si>
    <t> 09.08.1984 01:50 </t>
  </si>
  <si>
    <t>2445989.282 </t>
  </si>
  <si>
    <t> 15.10.1984 18:46 </t>
  </si>
  <si>
    <t> 0.153 </t>
  </si>
  <si>
    <t> BBS 74 </t>
  </si>
  <si>
    <t>2446266.590 </t>
  </si>
  <si>
    <t> 20.07.1985 02:09 </t>
  </si>
  <si>
    <t> BBS 77 </t>
  </si>
  <si>
    <t>2446307.624 </t>
  </si>
  <si>
    <t> 30.08.1985 02:58 </t>
  </si>
  <si>
    <t> BBS 78 </t>
  </si>
  <si>
    <t>2446427.180 </t>
  </si>
  <si>
    <t> 27.12.1985 16:19 </t>
  </si>
  <si>
    <t> BBS 79 </t>
  </si>
  <si>
    <t>2446428.252 </t>
  </si>
  <si>
    <t> 28.12.1985 18:02 </t>
  </si>
  <si>
    <t>2446629.578 </t>
  </si>
  <si>
    <t> 18.07.1986 01:52 </t>
  </si>
  <si>
    <t> BBS 80 </t>
  </si>
  <si>
    <t>2446659.617 </t>
  </si>
  <si>
    <t> 17.08.1986 02:48 </t>
  </si>
  <si>
    <t> BBS 81 </t>
  </si>
  <si>
    <t>2446749.427 </t>
  </si>
  <si>
    <t> 14.11.1986 22:14 </t>
  </si>
  <si>
    <t> BBS 82 </t>
  </si>
  <si>
    <t>2446765.247 </t>
  </si>
  <si>
    <t> 30.11.1986 17:55 </t>
  </si>
  <si>
    <t> R.Germann </t>
  </si>
  <si>
    <t>2446798.216 </t>
  </si>
  <si>
    <t> 02.01.1987 17:11 </t>
  </si>
  <si>
    <t>2447007.580 </t>
  </si>
  <si>
    <t> 31.07.1987 01:55 </t>
  </si>
  <si>
    <t> BBS 84 </t>
  </si>
  <si>
    <t>2447055.580 </t>
  </si>
  <si>
    <t> 17.09.1987 01:55 </t>
  </si>
  <si>
    <t> BBS 85 </t>
  </si>
  <si>
    <t>2447097.386 </t>
  </si>
  <si>
    <t> 28.10.1987 21:15 </t>
  </si>
  <si>
    <t> BBS 86 </t>
  </si>
  <si>
    <t>2447169.240 </t>
  </si>
  <si>
    <t> 08.01.1988 17:45 </t>
  </si>
  <si>
    <t> BBS 87 </t>
  </si>
  <si>
    <t>2447411.594 </t>
  </si>
  <si>
    <t> 07.09.1988 02:15 </t>
  </si>
  <si>
    <t> BBS 89 </t>
  </si>
  <si>
    <t>2447461.462 </t>
  </si>
  <si>
    <t> 26.10.1988 23:05 </t>
  </si>
  <si>
    <t> BBS 90 </t>
  </si>
  <si>
    <t>2447547.241 </t>
  </si>
  <si>
    <t> 20.01.1989 17:47 </t>
  </si>
  <si>
    <t> BBS 91 </t>
  </si>
  <si>
    <t>2447740.535 </t>
  </si>
  <si>
    <t> 02.08.1989 00:50 </t>
  </si>
  <si>
    <t>2447854.451 </t>
  </si>
  <si>
    <t> 23.11.1989 22:49 </t>
  </si>
  <si>
    <t> BBS 93 </t>
  </si>
  <si>
    <t>2448123.627 </t>
  </si>
  <si>
    <t> 20.08.1990 03:02 </t>
  </si>
  <si>
    <t> BBS 96 </t>
  </si>
  <si>
    <t>2448255.272 </t>
  </si>
  <si>
    <t> 29.12.1990 18:31 </t>
  </si>
  <si>
    <t> BBS 97 </t>
  </si>
  <si>
    <t>2448470.538 </t>
  </si>
  <si>
    <t> 02.08.1991 00:54 </t>
  </si>
  <si>
    <t> BBS 98 </t>
  </si>
  <si>
    <t>2448543.436 </t>
  </si>
  <si>
    <t> 13.10.1991 22:27 </t>
  </si>
  <si>
    <t> BBS 99 </t>
  </si>
  <si>
    <t>2448845.564 </t>
  </si>
  <si>
    <t> 11.08.1992 01:32 </t>
  </si>
  <si>
    <t> BBS 102 </t>
  </si>
  <si>
    <t>2449026.250 </t>
  </si>
  <si>
    <t> 07.02.1993 18:00 </t>
  </si>
  <si>
    <t> BBS 103 </t>
  </si>
  <si>
    <t>2449313.375 </t>
  </si>
  <si>
    <t> 21.11.1993 21:00 </t>
  </si>
  <si>
    <t> BBS 105 </t>
  </si>
  <si>
    <t>2449705.318 </t>
  </si>
  <si>
    <t> 18.12.1994 19:37 </t>
  </si>
  <si>
    <t> BBS 108 </t>
  </si>
  <si>
    <t>2449983.584 </t>
  </si>
  <si>
    <t> 23.09.1995 02:00 </t>
  </si>
  <si>
    <t> BBS 110 </t>
  </si>
  <si>
    <t>2449990.533 </t>
  </si>
  <si>
    <t> 30.09.1995 00:47 </t>
  </si>
  <si>
    <t> -0.033 </t>
  </si>
  <si>
    <t> M.Martignoni </t>
  </si>
  <si>
    <t> BBS 113 </t>
  </si>
  <si>
    <t>2450423.244 </t>
  </si>
  <si>
    <t> 05.12.1996 17:51 </t>
  </si>
  <si>
    <t> BBS 114 </t>
  </si>
  <si>
    <t>2450672.568 </t>
  </si>
  <si>
    <t> 12.08.1997 01:37 </t>
  </si>
  <si>
    <t> BBS 115 </t>
  </si>
  <si>
    <t>2450823.231 </t>
  </si>
  <si>
    <t> 09.01.1998 17:32 </t>
  </si>
  <si>
    <t> BBS 117 </t>
  </si>
  <si>
    <t>2451058.595 </t>
  </si>
  <si>
    <t> 02.09.1998 02:16 </t>
  </si>
  <si>
    <t> BBS 119 </t>
  </si>
  <si>
    <t>2451095.069 </t>
  </si>
  <si>
    <t> 08.10.1998 13:39 </t>
  </si>
  <si>
    <t>C </t>
  </si>
  <si>
    <t> S.Kiyota </t>
  </si>
  <si>
    <t>VSB 47 </t>
  </si>
  <si>
    <t>2451513.269 </t>
  </si>
  <si>
    <t> 30.11.1999 18:27 </t>
  </si>
  <si>
    <t> BBS 121 </t>
  </si>
  <si>
    <t>2451557.227 </t>
  </si>
  <si>
    <t> 13.01.2000 17:26 </t>
  </si>
  <si>
    <t> BBS 122 </t>
  </si>
  <si>
    <t>2452218.344 </t>
  </si>
  <si>
    <t> 04.11.2001 20:15 </t>
  </si>
  <si>
    <t> BBS 127 </t>
  </si>
  <si>
    <t>2452620.992 </t>
  </si>
  <si>
    <t> 12.12.2002 11:48 </t>
  </si>
  <si>
    <t> Kanai </t>
  </si>
  <si>
    <t>VSB 40 </t>
  </si>
  <si>
    <t>2452634.935 </t>
  </si>
  <si>
    <t> 26.12.2002 10:26 </t>
  </si>
  <si>
    <t>2452636.010 </t>
  </si>
  <si>
    <t> 27.12.2002 12:14 </t>
  </si>
  <si>
    <t>2452924.468 </t>
  </si>
  <si>
    <t> 11.10.2003 23:13 </t>
  </si>
  <si>
    <t> -0.020 </t>
  </si>
  <si>
    <t> BBS 130 </t>
  </si>
  <si>
    <t>2452990.961 </t>
  </si>
  <si>
    <t> 17.12.2003 11:03 </t>
  </si>
  <si>
    <t>VSB 42 </t>
  </si>
  <si>
    <t>2453012.929 </t>
  </si>
  <si>
    <t> 08.01.2004 10:17 </t>
  </si>
  <si>
    <t>VSB 43 </t>
  </si>
  <si>
    <t>2453252.616 </t>
  </si>
  <si>
    <t> 04.09.2004 02:47 </t>
  </si>
  <si>
    <t>OEJV 0003 </t>
  </si>
  <si>
    <t>2453296.042 </t>
  </si>
  <si>
    <t> 17.10.2004 13:00 </t>
  </si>
  <si>
    <t>2453319.068 </t>
  </si>
  <si>
    <t> 09.11.2004 13:37 </t>
  </si>
  <si>
    <t> -0.041 </t>
  </si>
  <si>
    <t>2453324.969 </t>
  </si>
  <si>
    <t> 15.11.2004 11:15 </t>
  </si>
  <si>
    <t> -0.038 </t>
  </si>
  <si>
    <t>2453333.022 </t>
  </si>
  <si>
    <t> 23.11.2004 12:31 </t>
  </si>
  <si>
    <t>2453682.057 </t>
  </si>
  <si>
    <t> 07.11.2005 13:22 </t>
  </si>
  <si>
    <t>VSB 44 </t>
  </si>
  <si>
    <t>2453687.4389 </t>
  </si>
  <si>
    <t> 12.11.2005 22:32 </t>
  </si>
  <si>
    <t> -0.0187 </t>
  </si>
  <si>
    <t>R</t>
  </si>
  <si>
    <t> M.Petropoulou et al. </t>
  </si>
  <si>
    <t>IBVS 6153 </t>
  </si>
  <si>
    <t>2453704.056 </t>
  </si>
  <si>
    <t> 29.11.2005 13:20 </t>
  </si>
  <si>
    <t> -0.023 </t>
  </si>
  <si>
    <t>2453738.9123 </t>
  </si>
  <si>
    <t> 03.01.2006 09:53 </t>
  </si>
  <si>
    <t> -0.0176 </t>
  </si>
  <si>
    <t> K. Nagai et al. </t>
  </si>
  <si>
    <t>VSB 45 </t>
  </si>
  <si>
    <t>2454024.156 </t>
  </si>
  <si>
    <t> 15.10.2006 15:44 </t>
  </si>
  <si>
    <t>2454040.7756 </t>
  </si>
  <si>
    <t> 01.11.2006 06:36 </t>
  </si>
  <si>
    <t> -0.0180 </t>
  </si>
  <si>
    <t>-I</t>
  </si>
  <si>
    <t> W.Ogloza et al. </t>
  </si>
  <si>
    <t>IBVS 5843 </t>
  </si>
  <si>
    <t>2454052.010 </t>
  </si>
  <si>
    <t> 12.11.2006 12:14 </t>
  </si>
  <si>
    <t>23842</t>
  </si>
  <si>
    <t> -0.043 </t>
  </si>
  <si>
    <t>2454394.096 </t>
  </si>
  <si>
    <t> 20.10.2007 14:18 </t>
  </si>
  <si>
    <t>24480</t>
  </si>
  <si>
    <t> K.Kanai </t>
  </si>
  <si>
    <t>VSB 46 </t>
  </si>
  <si>
    <t>2454416.081 </t>
  </si>
  <si>
    <t> 11.11.2007 13:56 </t>
  </si>
  <si>
    <t>24521</t>
  </si>
  <si>
    <t> -0.032 </t>
  </si>
  <si>
    <t>2455157.081 </t>
  </si>
  <si>
    <t> 21.11.2009 13:56 </t>
  </si>
  <si>
    <t>25903</t>
  </si>
  <si>
    <t>VSB 50 </t>
  </si>
  <si>
    <t>2456609.0248 </t>
  </si>
  <si>
    <t> 12.11.2013 12:35 </t>
  </si>
  <si>
    <t>28611</t>
  </si>
  <si>
    <t> -0.0229 </t>
  </si>
  <si>
    <t>cG</t>
  </si>
  <si>
    <t> K.Nagai </t>
  </si>
  <si>
    <t>VSB 56 </t>
  </si>
  <si>
    <t>2456615.9875 </t>
  </si>
  <si>
    <t> 19.11.2013 11:42 </t>
  </si>
  <si>
    <t>28624</t>
  </si>
  <si>
    <t> -0.0304 </t>
  </si>
  <si>
    <t>2456637.9740 </t>
  </si>
  <si>
    <t> 11.12.2013 11:22 </t>
  </si>
  <si>
    <t>28665</t>
  </si>
  <si>
    <t> -0.0269 </t>
  </si>
  <si>
    <t>2456640.9154 </t>
  </si>
  <si>
    <t> 14.12.2013 09:58 </t>
  </si>
  <si>
    <t>28670.5</t>
  </si>
  <si>
    <t> -0.0344 </t>
  </si>
  <si>
    <t>2456641.9798 </t>
  </si>
  <si>
    <t> 15.12.2013 11:30 </t>
  </si>
  <si>
    <t>28672.5</t>
  </si>
  <si>
    <t> -0.0424 </t>
  </si>
  <si>
    <t>2456648.9579 </t>
  </si>
  <si>
    <t> 22.12.2013 10:59 </t>
  </si>
  <si>
    <t>28685.5</t>
  </si>
  <si>
    <t> -0.0345 </t>
  </si>
  <si>
    <t>2456955.1168 </t>
  </si>
  <si>
    <t> 24.10.2014 14:48 </t>
  </si>
  <si>
    <t>29256.5</t>
  </si>
  <si>
    <t> -0.0286 </t>
  </si>
  <si>
    <t>VSB 59 </t>
  </si>
  <si>
    <t>2456974.9535 </t>
  </si>
  <si>
    <t> 13.11.2014 10:53 </t>
  </si>
  <si>
    <t>29293.5</t>
  </si>
  <si>
    <t> -0.0302 </t>
  </si>
  <si>
    <t>2456996.9345 </t>
  </si>
  <si>
    <t> 05.12.2014 10:25 </t>
  </si>
  <si>
    <t>29334.5</t>
  </si>
  <si>
    <t> -0.0322 </t>
  </si>
  <si>
    <t>BAD?</t>
  </si>
  <si>
    <t>IBVS 0587</t>
  </si>
  <si>
    <t>IBVS 0745</t>
  </si>
  <si>
    <t>VSB_061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</si>
</sst>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/>
    <xf numFmtId="0" fontId="0" fillId="0" borderId="0" xfId="0">
      <alignment vertical="top"/>
    </xf>
    <xf numFmtId="0" fontId="12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9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16" fillId="0" borderId="0" xfId="0" applyFont="1">
      <alignment vertical="top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Cet - O-C Diagr.</a:t>
            </a:r>
          </a:p>
        </c:rich>
      </c:tx>
      <c:layout>
        <c:manualLayout>
          <c:xMode val="edge"/>
          <c:yMode val="edge"/>
          <c:x val="0.38544924144543852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301318133614"/>
          <c:y val="0.14814859468012961"/>
          <c:w val="0.81269411272956227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-5407.5</c:v>
                </c:pt>
                <c:pt idx="1">
                  <c:v>-4738</c:v>
                </c:pt>
                <c:pt idx="2">
                  <c:v>-4239.5</c:v>
                </c:pt>
                <c:pt idx="3">
                  <c:v>-4219</c:v>
                </c:pt>
                <c:pt idx="4">
                  <c:v>-4118.5</c:v>
                </c:pt>
                <c:pt idx="5">
                  <c:v>-3557</c:v>
                </c:pt>
                <c:pt idx="6">
                  <c:v>-3516</c:v>
                </c:pt>
                <c:pt idx="7">
                  <c:v>-3477</c:v>
                </c:pt>
                <c:pt idx="8">
                  <c:v>-3458.5</c:v>
                </c:pt>
                <c:pt idx="9">
                  <c:v>-3402.5</c:v>
                </c:pt>
                <c:pt idx="10">
                  <c:v>-2811</c:v>
                </c:pt>
                <c:pt idx="11">
                  <c:v>-2798</c:v>
                </c:pt>
                <c:pt idx="12">
                  <c:v>-2792.5</c:v>
                </c:pt>
                <c:pt idx="13">
                  <c:v>-1384.5</c:v>
                </c:pt>
                <c:pt idx="14">
                  <c:v>-1377</c:v>
                </c:pt>
                <c:pt idx="15">
                  <c:v>-1310</c:v>
                </c:pt>
                <c:pt idx="16">
                  <c:v>-13</c:v>
                </c:pt>
                <c:pt idx="17">
                  <c:v>-7.5</c:v>
                </c:pt>
                <c:pt idx="18">
                  <c:v>0</c:v>
                </c:pt>
                <c:pt idx="19">
                  <c:v>0</c:v>
                </c:pt>
                <c:pt idx="20">
                  <c:v>24</c:v>
                </c:pt>
                <c:pt idx="21">
                  <c:v>87.5</c:v>
                </c:pt>
                <c:pt idx="22">
                  <c:v>91</c:v>
                </c:pt>
                <c:pt idx="23">
                  <c:v>115.5</c:v>
                </c:pt>
                <c:pt idx="24">
                  <c:v>152</c:v>
                </c:pt>
                <c:pt idx="25">
                  <c:v>496</c:v>
                </c:pt>
                <c:pt idx="26">
                  <c:v>550.5</c:v>
                </c:pt>
                <c:pt idx="27">
                  <c:v>565</c:v>
                </c:pt>
                <c:pt idx="28">
                  <c:v>581.5</c:v>
                </c:pt>
                <c:pt idx="29">
                  <c:v>583.5</c:v>
                </c:pt>
                <c:pt idx="30">
                  <c:v>585.5</c:v>
                </c:pt>
                <c:pt idx="31">
                  <c:v>591</c:v>
                </c:pt>
                <c:pt idx="32">
                  <c:v>594.5</c:v>
                </c:pt>
                <c:pt idx="33">
                  <c:v>624.5</c:v>
                </c:pt>
                <c:pt idx="34">
                  <c:v>632.5</c:v>
                </c:pt>
                <c:pt idx="35">
                  <c:v>635.5</c:v>
                </c:pt>
                <c:pt idx="36">
                  <c:v>648.5</c:v>
                </c:pt>
                <c:pt idx="37">
                  <c:v>656.5</c:v>
                </c:pt>
                <c:pt idx="38">
                  <c:v>661.5</c:v>
                </c:pt>
                <c:pt idx="39">
                  <c:v>663.5</c:v>
                </c:pt>
                <c:pt idx="40">
                  <c:v>669</c:v>
                </c:pt>
                <c:pt idx="41">
                  <c:v>675</c:v>
                </c:pt>
                <c:pt idx="42">
                  <c:v>676.5</c:v>
                </c:pt>
                <c:pt idx="43">
                  <c:v>702.5</c:v>
                </c:pt>
                <c:pt idx="44">
                  <c:v>708</c:v>
                </c:pt>
                <c:pt idx="45">
                  <c:v>710</c:v>
                </c:pt>
                <c:pt idx="46">
                  <c:v>717.5</c:v>
                </c:pt>
                <c:pt idx="47">
                  <c:v>725</c:v>
                </c:pt>
                <c:pt idx="48">
                  <c:v>738</c:v>
                </c:pt>
                <c:pt idx="49">
                  <c:v>754.5</c:v>
                </c:pt>
                <c:pt idx="50">
                  <c:v>803</c:v>
                </c:pt>
                <c:pt idx="51">
                  <c:v>818</c:v>
                </c:pt>
                <c:pt idx="52">
                  <c:v>846</c:v>
                </c:pt>
                <c:pt idx="53">
                  <c:v>1178.5</c:v>
                </c:pt>
                <c:pt idx="54">
                  <c:v>1186</c:v>
                </c:pt>
                <c:pt idx="55">
                  <c:v>1193.5</c:v>
                </c:pt>
                <c:pt idx="56">
                  <c:v>1201</c:v>
                </c:pt>
                <c:pt idx="57">
                  <c:v>1242</c:v>
                </c:pt>
                <c:pt idx="58">
                  <c:v>1257</c:v>
                </c:pt>
                <c:pt idx="59">
                  <c:v>1286.5</c:v>
                </c:pt>
                <c:pt idx="60">
                  <c:v>1320</c:v>
                </c:pt>
                <c:pt idx="61">
                  <c:v>1340.5</c:v>
                </c:pt>
                <c:pt idx="62">
                  <c:v>1359</c:v>
                </c:pt>
                <c:pt idx="63">
                  <c:v>1374</c:v>
                </c:pt>
                <c:pt idx="64">
                  <c:v>1379.5</c:v>
                </c:pt>
                <c:pt idx="65">
                  <c:v>1385</c:v>
                </c:pt>
                <c:pt idx="66">
                  <c:v>1392.5</c:v>
                </c:pt>
                <c:pt idx="67">
                  <c:v>1413</c:v>
                </c:pt>
                <c:pt idx="68">
                  <c:v>1415</c:v>
                </c:pt>
                <c:pt idx="69">
                  <c:v>1430</c:v>
                </c:pt>
                <c:pt idx="70">
                  <c:v>1502.5</c:v>
                </c:pt>
                <c:pt idx="71">
                  <c:v>1904</c:v>
                </c:pt>
                <c:pt idx="72">
                  <c:v>1921</c:v>
                </c:pt>
                <c:pt idx="73">
                  <c:v>1926.5</c:v>
                </c:pt>
                <c:pt idx="74">
                  <c:v>1958</c:v>
                </c:pt>
                <c:pt idx="75">
                  <c:v>2038</c:v>
                </c:pt>
                <c:pt idx="76">
                  <c:v>2045.5</c:v>
                </c:pt>
                <c:pt idx="77">
                  <c:v>2103</c:v>
                </c:pt>
                <c:pt idx="78">
                  <c:v>2114.5</c:v>
                </c:pt>
                <c:pt idx="79">
                  <c:v>2118</c:v>
                </c:pt>
                <c:pt idx="80">
                  <c:v>2136.5</c:v>
                </c:pt>
                <c:pt idx="81">
                  <c:v>2200</c:v>
                </c:pt>
                <c:pt idx="82">
                  <c:v>2200</c:v>
                </c:pt>
                <c:pt idx="83">
                  <c:v>2207.5</c:v>
                </c:pt>
                <c:pt idx="84">
                  <c:v>2521.5</c:v>
                </c:pt>
                <c:pt idx="85">
                  <c:v>2534.5</c:v>
                </c:pt>
                <c:pt idx="86">
                  <c:v>2689</c:v>
                </c:pt>
                <c:pt idx="87">
                  <c:v>2743</c:v>
                </c:pt>
                <c:pt idx="88">
                  <c:v>2797</c:v>
                </c:pt>
                <c:pt idx="89">
                  <c:v>2808</c:v>
                </c:pt>
                <c:pt idx="90">
                  <c:v>2815.5</c:v>
                </c:pt>
                <c:pt idx="91">
                  <c:v>2823</c:v>
                </c:pt>
                <c:pt idx="92">
                  <c:v>2830.5</c:v>
                </c:pt>
                <c:pt idx="93">
                  <c:v>3338</c:v>
                </c:pt>
                <c:pt idx="94">
                  <c:v>3373.5</c:v>
                </c:pt>
                <c:pt idx="95">
                  <c:v>3394</c:v>
                </c:pt>
                <c:pt idx="96">
                  <c:v>3896</c:v>
                </c:pt>
                <c:pt idx="97">
                  <c:v>3903.5</c:v>
                </c:pt>
                <c:pt idx="98">
                  <c:v>3993</c:v>
                </c:pt>
                <c:pt idx="99">
                  <c:v>4162</c:v>
                </c:pt>
                <c:pt idx="100">
                  <c:v>4190</c:v>
                </c:pt>
                <c:pt idx="101">
                  <c:v>4601</c:v>
                </c:pt>
                <c:pt idx="102">
                  <c:v>4616</c:v>
                </c:pt>
                <c:pt idx="103">
                  <c:v>4627</c:v>
                </c:pt>
                <c:pt idx="104">
                  <c:v>4670</c:v>
                </c:pt>
                <c:pt idx="105">
                  <c:v>4748</c:v>
                </c:pt>
                <c:pt idx="106">
                  <c:v>4774</c:v>
                </c:pt>
                <c:pt idx="107">
                  <c:v>4917.5</c:v>
                </c:pt>
                <c:pt idx="108">
                  <c:v>5257.5</c:v>
                </c:pt>
                <c:pt idx="109">
                  <c:v>5278</c:v>
                </c:pt>
                <c:pt idx="110">
                  <c:v>5341.5</c:v>
                </c:pt>
                <c:pt idx="111">
                  <c:v>5401</c:v>
                </c:pt>
                <c:pt idx="112">
                  <c:v>5486.5</c:v>
                </c:pt>
                <c:pt idx="113">
                  <c:v>5490</c:v>
                </c:pt>
                <c:pt idx="114">
                  <c:v>5539</c:v>
                </c:pt>
                <c:pt idx="115">
                  <c:v>5942</c:v>
                </c:pt>
                <c:pt idx="116">
                  <c:v>5949.5</c:v>
                </c:pt>
                <c:pt idx="117">
                  <c:v>5955</c:v>
                </c:pt>
                <c:pt idx="118">
                  <c:v>5998</c:v>
                </c:pt>
                <c:pt idx="119">
                  <c:v>6039</c:v>
                </c:pt>
                <c:pt idx="120">
                  <c:v>6076</c:v>
                </c:pt>
                <c:pt idx="121">
                  <c:v>6130</c:v>
                </c:pt>
                <c:pt idx="122">
                  <c:v>6182</c:v>
                </c:pt>
                <c:pt idx="123">
                  <c:v>6197</c:v>
                </c:pt>
                <c:pt idx="124">
                  <c:v>6204.5</c:v>
                </c:pt>
                <c:pt idx="125">
                  <c:v>6210</c:v>
                </c:pt>
                <c:pt idx="126">
                  <c:v>6217.5</c:v>
                </c:pt>
                <c:pt idx="127">
                  <c:v>6238</c:v>
                </c:pt>
                <c:pt idx="128">
                  <c:v>6264</c:v>
                </c:pt>
                <c:pt idx="129">
                  <c:v>6279</c:v>
                </c:pt>
                <c:pt idx="130">
                  <c:v>6645</c:v>
                </c:pt>
                <c:pt idx="131">
                  <c:v>6665.5</c:v>
                </c:pt>
                <c:pt idx="132">
                  <c:v>6665.5</c:v>
                </c:pt>
                <c:pt idx="133">
                  <c:v>6675</c:v>
                </c:pt>
                <c:pt idx="134">
                  <c:v>6723.5</c:v>
                </c:pt>
                <c:pt idx="135">
                  <c:v>6742</c:v>
                </c:pt>
                <c:pt idx="136">
                  <c:v>6818</c:v>
                </c:pt>
                <c:pt idx="137">
                  <c:v>6833</c:v>
                </c:pt>
                <c:pt idx="138">
                  <c:v>7296</c:v>
                </c:pt>
                <c:pt idx="139">
                  <c:v>7359.5</c:v>
                </c:pt>
                <c:pt idx="140">
                  <c:v>7378</c:v>
                </c:pt>
                <c:pt idx="141">
                  <c:v>7391</c:v>
                </c:pt>
                <c:pt idx="142">
                  <c:v>7421</c:v>
                </c:pt>
                <c:pt idx="143">
                  <c:v>7421</c:v>
                </c:pt>
                <c:pt idx="144">
                  <c:v>7424.5</c:v>
                </c:pt>
                <c:pt idx="145">
                  <c:v>7430</c:v>
                </c:pt>
                <c:pt idx="146">
                  <c:v>7450.5</c:v>
                </c:pt>
                <c:pt idx="147">
                  <c:v>7476.5</c:v>
                </c:pt>
                <c:pt idx="148">
                  <c:v>7562</c:v>
                </c:pt>
                <c:pt idx="149">
                  <c:v>7571.5</c:v>
                </c:pt>
                <c:pt idx="150">
                  <c:v>7584.5</c:v>
                </c:pt>
                <c:pt idx="151">
                  <c:v>7605</c:v>
                </c:pt>
                <c:pt idx="152">
                  <c:v>7618</c:v>
                </c:pt>
                <c:pt idx="153">
                  <c:v>7625.5</c:v>
                </c:pt>
                <c:pt idx="154">
                  <c:v>7960</c:v>
                </c:pt>
                <c:pt idx="155">
                  <c:v>7967.5</c:v>
                </c:pt>
                <c:pt idx="156">
                  <c:v>7973</c:v>
                </c:pt>
                <c:pt idx="157">
                  <c:v>8016</c:v>
                </c:pt>
                <c:pt idx="158">
                  <c:v>8051.5</c:v>
                </c:pt>
                <c:pt idx="159">
                  <c:v>8068</c:v>
                </c:pt>
                <c:pt idx="160">
                  <c:v>8072</c:v>
                </c:pt>
                <c:pt idx="161">
                  <c:v>8124</c:v>
                </c:pt>
                <c:pt idx="162">
                  <c:v>8142.5</c:v>
                </c:pt>
                <c:pt idx="163">
                  <c:v>8189</c:v>
                </c:pt>
                <c:pt idx="164">
                  <c:v>8209.5</c:v>
                </c:pt>
                <c:pt idx="165">
                  <c:v>8228</c:v>
                </c:pt>
                <c:pt idx="166">
                  <c:v>8248.5</c:v>
                </c:pt>
                <c:pt idx="167">
                  <c:v>8269</c:v>
                </c:pt>
                <c:pt idx="168">
                  <c:v>8274.5</c:v>
                </c:pt>
                <c:pt idx="169">
                  <c:v>8644.5</c:v>
                </c:pt>
                <c:pt idx="170">
                  <c:v>8663</c:v>
                </c:pt>
                <c:pt idx="171">
                  <c:v>8665</c:v>
                </c:pt>
                <c:pt idx="172">
                  <c:v>8670.5</c:v>
                </c:pt>
                <c:pt idx="173">
                  <c:v>8678</c:v>
                </c:pt>
                <c:pt idx="174">
                  <c:v>8804.5</c:v>
                </c:pt>
                <c:pt idx="175">
                  <c:v>9321.5</c:v>
                </c:pt>
                <c:pt idx="176">
                  <c:v>9398</c:v>
                </c:pt>
                <c:pt idx="177">
                  <c:v>9398</c:v>
                </c:pt>
                <c:pt idx="178">
                  <c:v>9621</c:v>
                </c:pt>
                <c:pt idx="179">
                  <c:v>9623</c:v>
                </c:pt>
                <c:pt idx="180">
                  <c:v>9998.5</c:v>
                </c:pt>
                <c:pt idx="181">
                  <c:v>10054.5</c:v>
                </c:pt>
                <c:pt idx="182">
                  <c:v>10222</c:v>
                </c:pt>
                <c:pt idx="183">
                  <c:v>10251.5</c:v>
                </c:pt>
                <c:pt idx="184">
                  <c:v>10313</c:v>
                </c:pt>
                <c:pt idx="185">
                  <c:v>10703.5</c:v>
                </c:pt>
                <c:pt idx="186">
                  <c:v>10793</c:v>
                </c:pt>
                <c:pt idx="187">
                  <c:v>10871</c:v>
                </c:pt>
                <c:pt idx="188">
                  <c:v>11005</c:v>
                </c:pt>
                <c:pt idx="189">
                  <c:v>11457</c:v>
                </c:pt>
                <c:pt idx="190">
                  <c:v>11550</c:v>
                </c:pt>
                <c:pt idx="191">
                  <c:v>11710</c:v>
                </c:pt>
                <c:pt idx="192">
                  <c:v>12070.5</c:v>
                </c:pt>
                <c:pt idx="193">
                  <c:v>12283</c:v>
                </c:pt>
                <c:pt idx="194">
                  <c:v>12785</c:v>
                </c:pt>
                <c:pt idx="195">
                  <c:v>13030.5</c:v>
                </c:pt>
                <c:pt idx="196">
                  <c:v>13432</c:v>
                </c:pt>
                <c:pt idx="197">
                  <c:v>13568</c:v>
                </c:pt>
                <c:pt idx="198">
                  <c:v>14131.5</c:v>
                </c:pt>
                <c:pt idx="199">
                  <c:v>14468.5</c:v>
                </c:pt>
                <c:pt idx="200">
                  <c:v>15004</c:v>
                </c:pt>
                <c:pt idx="201">
                  <c:v>15735</c:v>
                </c:pt>
                <c:pt idx="202">
                  <c:v>16254</c:v>
                </c:pt>
                <c:pt idx="203">
                  <c:v>16267</c:v>
                </c:pt>
                <c:pt idx="204">
                  <c:v>17074</c:v>
                </c:pt>
                <c:pt idx="205">
                  <c:v>17539</c:v>
                </c:pt>
                <c:pt idx="206">
                  <c:v>17820</c:v>
                </c:pt>
                <c:pt idx="207">
                  <c:v>18259</c:v>
                </c:pt>
                <c:pt idx="208">
                  <c:v>18327</c:v>
                </c:pt>
                <c:pt idx="209">
                  <c:v>19107</c:v>
                </c:pt>
                <c:pt idx="210">
                  <c:v>19189</c:v>
                </c:pt>
                <c:pt idx="211">
                  <c:v>20422</c:v>
                </c:pt>
                <c:pt idx="212">
                  <c:v>21173</c:v>
                </c:pt>
                <c:pt idx="213">
                  <c:v>21199</c:v>
                </c:pt>
                <c:pt idx="214">
                  <c:v>21201</c:v>
                </c:pt>
                <c:pt idx="215">
                  <c:v>21739</c:v>
                </c:pt>
                <c:pt idx="216">
                  <c:v>21863</c:v>
                </c:pt>
                <c:pt idx="217">
                  <c:v>21904</c:v>
                </c:pt>
                <c:pt idx="218">
                  <c:v>22351</c:v>
                </c:pt>
                <c:pt idx="219">
                  <c:v>22432</c:v>
                </c:pt>
                <c:pt idx="220">
                  <c:v>22475</c:v>
                </c:pt>
                <c:pt idx="221">
                  <c:v>22486</c:v>
                </c:pt>
                <c:pt idx="222">
                  <c:v>22501</c:v>
                </c:pt>
                <c:pt idx="223">
                  <c:v>23152</c:v>
                </c:pt>
                <c:pt idx="224">
                  <c:v>23162</c:v>
                </c:pt>
                <c:pt idx="225">
                  <c:v>23193</c:v>
                </c:pt>
                <c:pt idx="226">
                  <c:v>23258</c:v>
                </c:pt>
                <c:pt idx="227">
                  <c:v>23790</c:v>
                </c:pt>
                <c:pt idx="228">
                  <c:v>23821</c:v>
                </c:pt>
                <c:pt idx="229">
                  <c:v>23842</c:v>
                </c:pt>
                <c:pt idx="230">
                  <c:v>24480</c:v>
                </c:pt>
                <c:pt idx="231">
                  <c:v>24521</c:v>
                </c:pt>
                <c:pt idx="232">
                  <c:v>25903</c:v>
                </c:pt>
                <c:pt idx="233">
                  <c:v>27149</c:v>
                </c:pt>
                <c:pt idx="234">
                  <c:v>28611</c:v>
                </c:pt>
                <c:pt idx="235">
                  <c:v>28624</c:v>
                </c:pt>
                <c:pt idx="236">
                  <c:v>28665</c:v>
                </c:pt>
                <c:pt idx="237">
                  <c:v>28670.5</c:v>
                </c:pt>
                <c:pt idx="238">
                  <c:v>28672.5</c:v>
                </c:pt>
                <c:pt idx="239">
                  <c:v>28685.5</c:v>
                </c:pt>
                <c:pt idx="240">
                  <c:v>29256.5</c:v>
                </c:pt>
                <c:pt idx="241">
                  <c:v>29256.5</c:v>
                </c:pt>
                <c:pt idx="242">
                  <c:v>29293.5</c:v>
                </c:pt>
                <c:pt idx="243">
                  <c:v>29293.5</c:v>
                </c:pt>
                <c:pt idx="244">
                  <c:v>29334.5</c:v>
                </c:pt>
                <c:pt idx="245">
                  <c:v>29334.5</c:v>
                </c:pt>
                <c:pt idx="246">
                  <c:v>30000.5</c:v>
                </c:pt>
                <c:pt idx="247">
                  <c:v>30000.5</c:v>
                </c:pt>
                <c:pt idx="248">
                  <c:v>30000.5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  <c:pt idx="0">
                  <c:v>-3.8085025000327732E-2</c:v>
                </c:pt>
                <c:pt idx="1">
                  <c:v>2.2807400018791668E-3</c:v>
                </c:pt>
                <c:pt idx="2">
                  <c:v>-3.3296650071861222E-3</c:v>
                </c:pt>
                <c:pt idx="3">
                  <c:v>-3.9809130001231097E-2</c:v>
                </c:pt>
                <c:pt idx="4">
                  <c:v>-5.6866995000746101E-2</c:v>
                </c:pt>
                <c:pt idx="5">
                  <c:v>4.5829609996872023E-2</c:v>
                </c:pt>
                <c:pt idx="6">
                  <c:v>-9.1293200021027587E-3</c:v>
                </c:pt>
                <c:pt idx="7">
                  <c:v>-3.4748789999866858E-2</c:v>
                </c:pt>
                <c:pt idx="8">
                  <c:v>2.1111204994667787E-2</c:v>
                </c:pt>
                <c:pt idx="9">
                  <c:v>-1.2393675002385862E-2</c:v>
                </c:pt>
                <c:pt idx="10">
                  <c:v>-2.4788969996734522E-2</c:v>
                </c:pt>
                <c:pt idx="11">
                  <c:v>-2.9954600031487644E-3</c:v>
                </c:pt>
                <c:pt idx="12">
                  <c:v>2.8071025000826921E-2</c:v>
                </c:pt>
                <c:pt idx="13">
                  <c:v>2.909118500247132E-2</c:v>
                </c:pt>
                <c:pt idx="14">
                  <c:v>8.818210000754334E-3</c:v>
                </c:pt>
                <c:pt idx="15">
                  <c:v>-2.1553699996729847E-2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F-4D1F-A4E9-2ECE53439BD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34">
                    <c:v>0</c:v>
                  </c:pt>
                  <c:pt idx="37">
                    <c:v>0</c:v>
                  </c:pt>
                  <c:pt idx="39">
                    <c:v>0</c:v>
                  </c:pt>
                  <c:pt idx="41">
                    <c:v>0</c:v>
                  </c:pt>
                  <c:pt idx="84">
                    <c:v>0</c:v>
                  </c:pt>
                  <c:pt idx="10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95">
                    <c:v>1.0999999999999999E-2</c:v>
                  </c:pt>
                  <c:pt idx="196">
                    <c:v>5.0000000000000001E-3</c:v>
                  </c:pt>
                  <c:pt idx="197">
                    <c:v>4.0000000000000001E-3</c:v>
                  </c:pt>
                  <c:pt idx="198">
                    <c:v>6.0000000000000001E-3</c:v>
                  </c:pt>
                  <c:pt idx="199">
                    <c:v>2E-3</c:v>
                  </c:pt>
                  <c:pt idx="200">
                    <c:v>8.0000000000000002E-3</c:v>
                  </c:pt>
                  <c:pt idx="201">
                    <c:v>8.0000000000000002E-3</c:v>
                  </c:pt>
                  <c:pt idx="202">
                    <c:v>5.0000000000000001E-3</c:v>
                  </c:pt>
                  <c:pt idx="203">
                    <c:v>5.0000000000000001E-3</c:v>
                  </c:pt>
                  <c:pt idx="204">
                    <c:v>7.0000000000000001E-3</c:v>
                  </c:pt>
                  <c:pt idx="205">
                    <c:v>4.0000000000000001E-3</c:v>
                  </c:pt>
                  <c:pt idx="206">
                    <c:v>6.0000000000000001E-3</c:v>
                  </c:pt>
                  <c:pt idx="207">
                    <c:v>4.0000000000000001E-3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3.0000000000000001E-3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4.0000000000000001E-3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5.0000000000000001E-4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5.0000000000000001E-4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7">
                    <c:v>0</c:v>
                  </c:pt>
                  <c:pt idx="248">
                    <c:v>0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34">
                    <c:v>0</c:v>
                  </c:pt>
                  <c:pt idx="37">
                    <c:v>0</c:v>
                  </c:pt>
                  <c:pt idx="39">
                    <c:v>0</c:v>
                  </c:pt>
                  <c:pt idx="41">
                    <c:v>0</c:v>
                  </c:pt>
                  <c:pt idx="84">
                    <c:v>0</c:v>
                  </c:pt>
                  <c:pt idx="10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95">
                    <c:v>1.0999999999999999E-2</c:v>
                  </c:pt>
                  <c:pt idx="196">
                    <c:v>5.0000000000000001E-3</c:v>
                  </c:pt>
                  <c:pt idx="197">
                    <c:v>4.0000000000000001E-3</c:v>
                  </c:pt>
                  <c:pt idx="198">
                    <c:v>6.0000000000000001E-3</c:v>
                  </c:pt>
                  <c:pt idx="199">
                    <c:v>2E-3</c:v>
                  </c:pt>
                  <c:pt idx="200">
                    <c:v>8.0000000000000002E-3</c:v>
                  </c:pt>
                  <c:pt idx="201">
                    <c:v>8.0000000000000002E-3</c:v>
                  </c:pt>
                  <c:pt idx="202">
                    <c:v>5.0000000000000001E-3</c:v>
                  </c:pt>
                  <c:pt idx="203">
                    <c:v>5.0000000000000001E-3</c:v>
                  </c:pt>
                  <c:pt idx="204">
                    <c:v>7.0000000000000001E-3</c:v>
                  </c:pt>
                  <c:pt idx="205">
                    <c:v>4.0000000000000001E-3</c:v>
                  </c:pt>
                  <c:pt idx="206">
                    <c:v>6.0000000000000001E-3</c:v>
                  </c:pt>
                  <c:pt idx="207">
                    <c:v>4.0000000000000001E-3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3.0000000000000001E-3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4.0000000000000001E-3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5.0000000000000001E-4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5.0000000000000001E-4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7">
                    <c:v>0</c:v>
                  </c:pt>
                  <c:pt idx="2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-5407.5</c:v>
                </c:pt>
                <c:pt idx="1">
                  <c:v>-4738</c:v>
                </c:pt>
                <c:pt idx="2">
                  <c:v>-4239.5</c:v>
                </c:pt>
                <c:pt idx="3">
                  <c:v>-4219</c:v>
                </c:pt>
                <c:pt idx="4">
                  <c:v>-4118.5</c:v>
                </c:pt>
                <c:pt idx="5">
                  <c:v>-3557</c:v>
                </c:pt>
                <c:pt idx="6">
                  <c:v>-3516</c:v>
                </c:pt>
                <c:pt idx="7">
                  <c:v>-3477</c:v>
                </c:pt>
                <c:pt idx="8">
                  <c:v>-3458.5</c:v>
                </c:pt>
                <c:pt idx="9">
                  <c:v>-3402.5</c:v>
                </c:pt>
                <c:pt idx="10">
                  <c:v>-2811</c:v>
                </c:pt>
                <c:pt idx="11">
                  <c:v>-2798</c:v>
                </c:pt>
                <c:pt idx="12">
                  <c:v>-2792.5</c:v>
                </c:pt>
                <c:pt idx="13">
                  <c:v>-1384.5</c:v>
                </c:pt>
                <c:pt idx="14">
                  <c:v>-1377</c:v>
                </c:pt>
                <c:pt idx="15">
                  <c:v>-1310</c:v>
                </c:pt>
                <c:pt idx="16">
                  <c:v>-13</c:v>
                </c:pt>
                <c:pt idx="17">
                  <c:v>-7.5</c:v>
                </c:pt>
                <c:pt idx="18">
                  <c:v>0</c:v>
                </c:pt>
                <c:pt idx="19">
                  <c:v>0</c:v>
                </c:pt>
                <c:pt idx="20">
                  <c:v>24</c:v>
                </c:pt>
                <c:pt idx="21">
                  <c:v>87.5</c:v>
                </c:pt>
                <c:pt idx="22">
                  <c:v>91</c:v>
                </c:pt>
                <c:pt idx="23">
                  <c:v>115.5</c:v>
                </c:pt>
                <c:pt idx="24">
                  <c:v>152</c:v>
                </c:pt>
                <c:pt idx="25">
                  <c:v>496</c:v>
                </c:pt>
                <c:pt idx="26">
                  <c:v>550.5</c:v>
                </c:pt>
                <c:pt idx="27">
                  <c:v>565</c:v>
                </c:pt>
                <c:pt idx="28">
                  <c:v>581.5</c:v>
                </c:pt>
                <c:pt idx="29">
                  <c:v>583.5</c:v>
                </c:pt>
                <c:pt idx="30">
                  <c:v>585.5</c:v>
                </c:pt>
                <c:pt idx="31">
                  <c:v>591</c:v>
                </c:pt>
                <c:pt idx="32">
                  <c:v>594.5</c:v>
                </c:pt>
                <c:pt idx="33">
                  <c:v>624.5</c:v>
                </c:pt>
                <c:pt idx="34">
                  <c:v>632.5</c:v>
                </c:pt>
                <c:pt idx="35">
                  <c:v>635.5</c:v>
                </c:pt>
                <c:pt idx="36">
                  <c:v>648.5</c:v>
                </c:pt>
                <c:pt idx="37">
                  <c:v>656.5</c:v>
                </c:pt>
                <c:pt idx="38">
                  <c:v>661.5</c:v>
                </c:pt>
                <c:pt idx="39">
                  <c:v>663.5</c:v>
                </c:pt>
                <c:pt idx="40">
                  <c:v>669</c:v>
                </c:pt>
                <c:pt idx="41">
                  <c:v>675</c:v>
                </c:pt>
                <c:pt idx="42">
                  <c:v>676.5</c:v>
                </c:pt>
                <c:pt idx="43">
                  <c:v>702.5</c:v>
                </c:pt>
                <c:pt idx="44">
                  <c:v>708</c:v>
                </c:pt>
                <c:pt idx="45">
                  <c:v>710</c:v>
                </c:pt>
                <c:pt idx="46">
                  <c:v>717.5</c:v>
                </c:pt>
                <c:pt idx="47">
                  <c:v>725</c:v>
                </c:pt>
                <c:pt idx="48">
                  <c:v>738</c:v>
                </c:pt>
                <c:pt idx="49">
                  <c:v>754.5</c:v>
                </c:pt>
                <c:pt idx="50">
                  <c:v>803</c:v>
                </c:pt>
                <c:pt idx="51">
                  <c:v>818</c:v>
                </c:pt>
                <c:pt idx="52">
                  <c:v>846</c:v>
                </c:pt>
                <c:pt idx="53">
                  <c:v>1178.5</c:v>
                </c:pt>
                <c:pt idx="54">
                  <c:v>1186</c:v>
                </c:pt>
                <c:pt idx="55">
                  <c:v>1193.5</c:v>
                </c:pt>
                <c:pt idx="56">
                  <c:v>1201</c:v>
                </c:pt>
                <c:pt idx="57">
                  <c:v>1242</c:v>
                </c:pt>
                <c:pt idx="58">
                  <c:v>1257</c:v>
                </c:pt>
                <c:pt idx="59">
                  <c:v>1286.5</c:v>
                </c:pt>
                <c:pt idx="60">
                  <c:v>1320</c:v>
                </c:pt>
                <c:pt idx="61">
                  <c:v>1340.5</c:v>
                </c:pt>
                <c:pt idx="62">
                  <c:v>1359</c:v>
                </c:pt>
                <c:pt idx="63">
                  <c:v>1374</c:v>
                </c:pt>
                <c:pt idx="64">
                  <c:v>1379.5</c:v>
                </c:pt>
                <c:pt idx="65">
                  <c:v>1385</c:v>
                </c:pt>
                <c:pt idx="66">
                  <c:v>1392.5</c:v>
                </c:pt>
                <c:pt idx="67">
                  <c:v>1413</c:v>
                </c:pt>
                <c:pt idx="68">
                  <c:v>1415</c:v>
                </c:pt>
                <c:pt idx="69">
                  <c:v>1430</c:v>
                </c:pt>
                <c:pt idx="70">
                  <c:v>1502.5</c:v>
                </c:pt>
                <c:pt idx="71">
                  <c:v>1904</c:v>
                </c:pt>
                <c:pt idx="72">
                  <c:v>1921</c:v>
                </c:pt>
                <c:pt idx="73">
                  <c:v>1926.5</c:v>
                </c:pt>
                <c:pt idx="74">
                  <c:v>1958</c:v>
                </c:pt>
                <c:pt idx="75">
                  <c:v>2038</c:v>
                </c:pt>
                <c:pt idx="76">
                  <c:v>2045.5</c:v>
                </c:pt>
                <c:pt idx="77">
                  <c:v>2103</c:v>
                </c:pt>
                <c:pt idx="78">
                  <c:v>2114.5</c:v>
                </c:pt>
                <c:pt idx="79">
                  <c:v>2118</c:v>
                </c:pt>
                <c:pt idx="80">
                  <c:v>2136.5</c:v>
                </c:pt>
                <c:pt idx="81">
                  <c:v>2200</c:v>
                </c:pt>
                <c:pt idx="82">
                  <c:v>2200</c:v>
                </c:pt>
                <c:pt idx="83">
                  <c:v>2207.5</c:v>
                </c:pt>
                <c:pt idx="84">
                  <c:v>2521.5</c:v>
                </c:pt>
                <c:pt idx="85">
                  <c:v>2534.5</c:v>
                </c:pt>
                <c:pt idx="86">
                  <c:v>2689</c:v>
                </c:pt>
                <c:pt idx="87">
                  <c:v>2743</c:v>
                </c:pt>
                <c:pt idx="88">
                  <c:v>2797</c:v>
                </c:pt>
                <c:pt idx="89">
                  <c:v>2808</c:v>
                </c:pt>
                <c:pt idx="90">
                  <c:v>2815.5</c:v>
                </c:pt>
                <c:pt idx="91">
                  <c:v>2823</c:v>
                </c:pt>
                <c:pt idx="92">
                  <c:v>2830.5</c:v>
                </c:pt>
                <c:pt idx="93">
                  <c:v>3338</c:v>
                </c:pt>
                <c:pt idx="94">
                  <c:v>3373.5</c:v>
                </c:pt>
                <c:pt idx="95">
                  <c:v>3394</c:v>
                </c:pt>
                <c:pt idx="96">
                  <c:v>3896</c:v>
                </c:pt>
                <c:pt idx="97">
                  <c:v>3903.5</c:v>
                </c:pt>
                <c:pt idx="98">
                  <c:v>3993</c:v>
                </c:pt>
                <c:pt idx="99">
                  <c:v>4162</c:v>
                </c:pt>
                <c:pt idx="100">
                  <c:v>4190</c:v>
                </c:pt>
                <c:pt idx="101">
                  <c:v>4601</c:v>
                </c:pt>
                <c:pt idx="102">
                  <c:v>4616</c:v>
                </c:pt>
                <c:pt idx="103">
                  <c:v>4627</c:v>
                </c:pt>
                <c:pt idx="104">
                  <c:v>4670</c:v>
                </c:pt>
                <c:pt idx="105">
                  <c:v>4748</c:v>
                </c:pt>
                <c:pt idx="106">
                  <c:v>4774</c:v>
                </c:pt>
                <c:pt idx="107">
                  <c:v>4917.5</c:v>
                </c:pt>
                <c:pt idx="108">
                  <c:v>5257.5</c:v>
                </c:pt>
                <c:pt idx="109">
                  <c:v>5278</c:v>
                </c:pt>
                <c:pt idx="110">
                  <c:v>5341.5</c:v>
                </c:pt>
                <c:pt idx="111">
                  <c:v>5401</c:v>
                </c:pt>
                <c:pt idx="112">
                  <c:v>5486.5</c:v>
                </c:pt>
                <c:pt idx="113">
                  <c:v>5490</c:v>
                </c:pt>
                <c:pt idx="114">
                  <c:v>5539</c:v>
                </c:pt>
                <c:pt idx="115">
                  <c:v>5942</c:v>
                </c:pt>
                <c:pt idx="116">
                  <c:v>5949.5</c:v>
                </c:pt>
                <c:pt idx="117">
                  <c:v>5955</c:v>
                </c:pt>
                <c:pt idx="118">
                  <c:v>5998</c:v>
                </c:pt>
                <c:pt idx="119">
                  <c:v>6039</c:v>
                </c:pt>
                <c:pt idx="120">
                  <c:v>6076</c:v>
                </c:pt>
                <c:pt idx="121">
                  <c:v>6130</c:v>
                </c:pt>
                <c:pt idx="122">
                  <c:v>6182</c:v>
                </c:pt>
                <c:pt idx="123">
                  <c:v>6197</c:v>
                </c:pt>
                <c:pt idx="124">
                  <c:v>6204.5</c:v>
                </c:pt>
                <c:pt idx="125">
                  <c:v>6210</c:v>
                </c:pt>
                <c:pt idx="126">
                  <c:v>6217.5</c:v>
                </c:pt>
                <c:pt idx="127">
                  <c:v>6238</c:v>
                </c:pt>
                <c:pt idx="128">
                  <c:v>6264</c:v>
                </c:pt>
                <c:pt idx="129">
                  <c:v>6279</c:v>
                </c:pt>
                <c:pt idx="130">
                  <c:v>6645</c:v>
                </c:pt>
                <c:pt idx="131">
                  <c:v>6665.5</c:v>
                </c:pt>
                <c:pt idx="132">
                  <c:v>6665.5</c:v>
                </c:pt>
                <c:pt idx="133">
                  <c:v>6675</c:v>
                </c:pt>
                <c:pt idx="134">
                  <c:v>6723.5</c:v>
                </c:pt>
                <c:pt idx="135">
                  <c:v>6742</c:v>
                </c:pt>
                <c:pt idx="136">
                  <c:v>6818</c:v>
                </c:pt>
                <c:pt idx="137">
                  <c:v>6833</c:v>
                </c:pt>
                <c:pt idx="138">
                  <c:v>7296</c:v>
                </c:pt>
                <c:pt idx="139">
                  <c:v>7359.5</c:v>
                </c:pt>
                <c:pt idx="140">
                  <c:v>7378</c:v>
                </c:pt>
                <c:pt idx="141">
                  <c:v>7391</c:v>
                </c:pt>
                <c:pt idx="142">
                  <c:v>7421</c:v>
                </c:pt>
                <c:pt idx="143">
                  <c:v>7421</c:v>
                </c:pt>
                <c:pt idx="144">
                  <c:v>7424.5</c:v>
                </c:pt>
                <c:pt idx="145">
                  <c:v>7430</c:v>
                </c:pt>
                <c:pt idx="146">
                  <c:v>7450.5</c:v>
                </c:pt>
                <c:pt idx="147">
                  <c:v>7476.5</c:v>
                </c:pt>
                <c:pt idx="148">
                  <c:v>7562</c:v>
                </c:pt>
                <c:pt idx="149">
                  <c:v>7571.5</c:v>
                </c:pt>
                <c:pt idx="150">
                  <c:v>7584.5</c:v>
                </c:pt>
                <c:pt idx="151">
                  <c:v>7605</c:v>
                </c:pt>
                <c:pt idx="152">
                  <c:v>7618</c:v>
                </c:pt>
                <c:pt idx="153">
                  <c:v>7625.5</c:v>
                </c:pt>
                <c:pt idx="154">
                  <c:v>7960</c:v>
                </c:pt>
                <c:pt idx="155">
                  <c:v>7967.5</c:v>
                </c:pt>
                <c:pt idx="156">
                  <c:v>7973</c:v>
                </c:pt>
                <c:pt idx="157">
                  <c:v>8016</c:v>
                </c:pt>
                <c:pt idx="158">
                  <c:v>8051.5</c:v>
                </c:pt>
                <c:pt idx="159">
                  <c:v>8068</c:v>
                </c:pt>
                <c:pt idx="160">
                  <c:v>8072</c:v>
                </c:pt>
                <c:pt idx="161">
                  <c:v>8124</c:v>
                </c:pt>
                <c:pt idx="162">
                  <c:v>8142.5</c:v>
                </c:pt>
                <c:pt idx="163">
                  <c:v>8189</c:v>
                </c:pt>
                <c:pt idx="164">
                  <c:v>8209.5</c:v>
                </c:pt>
                <c:pt idx="165">
                  <c:v>8228</c:v>
                </c:pt>
                <c:pt idx="166">
                  <c:v>8248.5</c:v>
                </c:pt>
                <c:pt idx="167">
                  <c:v>8269</c:v>
                </c:pt>
                <c:pt idx="168">
                  <c:v>8274.5</c:v>
                </c:pt>
                <c:pt idx="169">
                  <c:v>8644.5</c:v>
                </c:pt>
                <c:pt idx="170">
                  <c:v>8663</c:v>
                </c:pt>
                <c:pt idx="171">
                  <c:v>8665</c:v>
                </c:pt>
                <c:pt idx="172">
                  <c:v>8670.5</c:v>
                </c:pt>
                <c:pt idx="173">
                  <c:v>8678</c:v>
                </c:pt>
                <c:pt idx="174">
                  <c:v>8804.5</c:v>
                </c:pt>
                <c:pt idx="175">
                  <c:v>9321.5</c:v>
                </c:pt>
                <c:pt idx="176">
                  <c:v>9398</c:v>
                </c:pt>
                <c:pt idx="177">
                  <c:v>9398</c:v>
                </c:pt>
                <c:pt idx="178">
                  <c:v>9621</c:v>
                </c:pt>
                <c:pt idx="179">
                  <c:v>9623</c:v>
                </c:pt>
                <c:pt idx="180">
                  <c:v>9998.5</c:v>
                </c:pt>
                <c:pt idx="181">
                  <c:v>10054.5</c:v>
                </c:pt>
                <c:pt idx="182">
                  <c:v>10222</c:v>
                </c:pt>
                <c:pt idx="183">
                  <c:v>10251.5</c:v>
                </c:pt>
                <c:pt idx="184">
                  <c:v>10313</c:v>
                </c:pt>
                <c:pt idx="185">
                  <c:v>10703.5</c:v>
                </c:pt>
                <c:pt idx="186">
                  <c:v>10793</c:v>
                </c:pt>
                <c:pt idx="187">
                  <c:v>10871</c:v>
                </c:pt>
                <c:pt idx="188">
                  <c:v>11005</c:v>
                </c:pt>
                <c:pt idx="189">
                  <c:v>11457</c:v>
                </c:pt>
                <c:pt idx="190">
                  <c:v>11550</c:v>
                </c:pt>
                <c:pt idx="191">
                  <c:v>11710</c:v>
                </c:pt>
                <c:pt idx="192">
                  <c:v>12070.5</c:v>
                </c:pt>
                <c:pt idx="193">
                  <c:v>12283</c:v>
                </c:pt>
                <c:pt idx="194">
                  <c:v>12785</c:v>
                </c:pt>
                <c:pt idx="195">
                  <c:v>13030.5</c:v>
                </c:pt>
                <c:pt idx="196">
                  <c:v>13432</c:v>
                </c:pt>
                <c:pt idx="197">
                  <c:v>13568</c:v>
                </c:pt>
                <c:pt idx="198">
                  <c:v>14131.5</c:v>
                </c:pt>
                <c:pt idx="199">
                  <c:v>14468.5</c:v>
                </c:pt>
                <c:pt idx="200">
                  <c:v>15004</c:v>
                </c:pt>
                <c:pt idx="201">
                  <c:v>15735</c:v>
                </c:pt>
                <c:pt idx="202">
                  <c:v>16254</c:v>
                </c:pt>
                <c:pt idx="203">
                  <c:v>16267</c:v>
                </c:pt>
                <c:pt idx="204">
                  <c:v>17074</c:v>
                </c:pt>
                <c:pt idx="205">
                  <c:v>17539</c:v>
                </c:pt>
                <c:pt idx="206">
                  <c:v>17820</c:v>
                </c:pt>
                <c:pt idx="207">
                  <c:v>18259</c:v>
                </c:pt>
                <c:pt idx="208">
                  <c:v>18327</c:v>
                </c:pt>
                <c:pt idx="209">
                  <c:v>19107</c:v>
                </c:pt>
                <c:pt idx="210">
                  <c:v>19189</c:v>
                </c:pt>
                <c:pt idx="211">
                  <c:v>20422</c:v>
                </c:pt>
                <c:pt idx="212">
                  <c:v>21173</c:v>
                </c:pt>
                <c:pt idx="213">
                  <c:v>21199</c:v>
                </c:pt>
                <c:pt idx="214">
                  <c:v>21201</c:v>
                </c:pt>
                <c:pt idx="215">
                  <c:v>21739</c:v>
                </c:pt>
                <c:pt idx="216">
                  <c:v>21863</c:v>
                </c:pt>
                <c:pt idx="217">
                  <c:v>21904</c:v>
                </c:pt>
                <c:pt idx="218">
                  <c:v>22351</c:v>
                </c:pt>
                <c:pt idx="219">
                  <c:v>22432</c:v>
                </c:pt>
                <c:pt idx="220">
                  <c:v>22475</c:v>
                </c:pt>
                <c:pt idx="221">
                  <c:v>22486</c:v>
                </c:pt>
                <c:pt idx="222">
                  <c:v>22501</c:v>
                </c:pt>
                <c:pt idx="223">
                  <c:v>23152</c:v>
                </c:pt>
                <c:pt idx="224">
                  <c:v>23162</c:v>
                </c:pt>
                <c:pt idx="225">
                  <c:v>23193</c:v>
                </c:pt>
                <c:pt idx="226">
                  <c:v>23258</c:v>
                </c:pt>
                <c:pt idx="227">
                  <c:v>23790</c:v>
                </c:pt>
                <c:pt idx="228">
                  <c:v>23821</c:v>
                </c:pt>
                <c:pt idx="229">
                  <c:v>23842</c:v>
                </c:pt>
                <c:pt idx="230">
                  <c:v>24480</c:v>
                </c:pt>
                <c:pt idx="231">
                  <c:v>24521</c:v>
                </c:pt>
                <c:pt idx="232">
                  <c:v>25903</c:v>
                </c:pt>
                <c:pt idx="233">
                  <c:v>27149</c:v>
                </c:pt>
                <c:pt idx="234">
                  <c:v>28611</c:v>
                </c:pt>
                <c:pt idx="235">
                  <c:v>28624</c:v>
                </c:pt>
                <c:pt idx="236">
                  <c:v>28665</c:v>
                </c:pt>
                <c:pt idx="237">
                  <c:v>28670.5</c:v>
                </c:pt>
                <c:pt idx="238">
                  <c:v>28672.5</c:v>
                </c:pt>
                <c:pt idx="239">
                  <c:v>28685.5</c:v>
                </c:pt>
                <c:pt idx="240">
                  <c:v>29256.5</c:v>
                </c:pt>
                <c:pt idx="241">
                  <c:v>29256.5</c:v>
                </c:pt>
                <c:pt idx="242">
                  <c:v>29293.5</c:v>
                </c:pt>
                <c:pt idx="243">
                  <c:v>29293.5</c:v>
                </c:pt>
                <c:pt idx="244">
                  <c:v>29334.5</c:v>
                </c:pt>
                <c:pt idx="245">
                  <c:v>29334.5</c:v>
                </c:pt>
                <c:pt idx="246">
                  <c:v>30000.5</c:v>
                </c:pt>
                <c:pt idx="247">
                  <c:v>30000.5</c:v>
                </c:pt>
                <c:pt idx="248">
                  <c:v>30000.5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24">
                  <c:v>6.2301040001329966E-2</c:v>
                </c:pt>
                <c:pt idx="25">
                  <c:v>-8.086080000794027E-3</c:v>
                </c:pt>
                <c:pt idx="27">
                  <c:v>2.220254999701865E-2</c:v>
                </c:pt>
                <c:pt idx="28">
                  <c:v>-1.3597994999145158E-2</c:v>
                </c:pt>
                <c:pt idx="29">
                  <c:v>2.2062544994696509E-2</c:v>
                </c:pt>
                <c:pt idx="30">
                  <c:v>1.7723084994941019E-2</c:v>
                </c:pt>
                <c:pt idx="31">
                  <c:v>7.8956999641377479E-4</c:v>
                </c:pt>
                <c:pt idx="32">
                  <c:v>6.1955149940331466E-3</c:v>
                </c:pt>
                <c:pt idx="33">
                  <c:v>1.2103614993975498E-2</c:v>
                </c:pt>
                <c:pt idx="35">
                  <c:v>1.2236584996571764E-2</c:v>
                </c:pt>
                <c:pt idx="36">
                  <c:v>7.0300950028467923E-3</c:v>
                </c:pt>
                <c:pt idx="38">
                  <c:v>-7.1763950036256574E-3</c:v>
                </c:pt>
                <c:pt idx="39">
                  <c:v>1.6484144995047245E-2</c:v>
                </c:pt>
                <c:pt idx="40">
                  <c:v>-9.4493700016755611E-3</c:v>
                </c:pt>
                <c:pt idx="42">
                  <c:v>6.2776549966656603E-3</c:v>
                </c:pt>
                <c:pt idx="43">
                  <c:v>-1.1353250010870397E-3</c:v>
                </c:pt>
                <c:pt idx="44">
                  <c:v>-8.0688400048529729E-3</c:v>
                </c:pt>
                <c:pt idx="45">
                  <c:v>-4.0830000216374174E-4</c:v>
                </c:pt>
                <c:pt idx="46">
                  <c:v>-1.1681274998409208E-2</c:v>
                </c:pt>
                <c:pt idx="47">
                  <c:v>1.3045750005403534E-2</c:v>
                </c:pt>
                <c:pt idx="48">
                  <c:v>-1.6074000450316817E-4</c:v>
                </c:pt>
                <c:pt idx="49">
                  <c:v>7.0387149971793406E-3</c:v>
                </c:pt>
                <c:pt idx="50">
                  <c:v>8.0680999235482886E-4</c:v>
                </c:pt>
                <c:pt idx="51">
                  <c:v>5.2608600017265417E-3</c:v>
                </c:pt>
                <c:pt idx="52">
                  <c:v>-1.3491580000845715E-2</c:v>
                </c:pt>
                <c:pt idx="53">
                  <c:v>1.1073194997152314E-2</c:v>
                </c:pt>
                <c:pt idx="54">
                  <c:v>2.800219997880049E-3</c:v>
                </c:pt>
                <c:pt idx="55">
                  <c:v>-1.0472754998772871E-2</c:v>
                </c:pt>
                <c:pt idx="56">
                  <c:v>1.1254270000790711E-2</c:v>
                </c:pt>
                <c:pt idx="57">
                  <c:v>-1.7046599969035015E-3</c:v>
                </c:pt>
                <c:pt idx="58">
                  <c:v>-2.2506099994643591E-3</c:v>
                </c:pt>
                <c:pt idx="59">
                  <c:v>4.7423549985978752E-3</c:v>
                </c:pt>
                <c:pt idx="60">
                  <c:v>7.0563999979640357E-3</c:v>
                </c:pt>
                <c:pt idx="61">
                  <c:v>-1.5423065000504721E-2</c:v>
                </c:pt>
                <c:pt idx="62">
                  <c:v>5.4369299978134222E-3</c:v>
                </c:pt>
                <c:pt idx="63">
                  <c:v>-2.1090200025355443E-3</c:v>
                </c:pt>
                <c:pt idx="64">
                  <c:v>3.9574649999849498E-3</c:v>
                </c:pt>
                <c:pt idx="65">
                  <c:v>3.0239499974413775E-3</c:v>
                </c:pt>
                <c:pt idx="66">
                  <c:v>1.7509750032331795E-3</c:v>
                </c:pt>
                <c:pt idx="67">
                  <c:v>2.7150999812874943E-4</c:v>
                </c:pt>
                <c:pt idx="68">
                  <c:v>-6.7950000811833888E-5</c:v>
                </c:pt>
                <c:pt idx="69">
                  <c:v>-4.6139000041875988E-3</c:v>
                </c:pt>
                <c:pt idx="70">
                  <c:v>-2.9193250011303462E-3</c:v>
                </c:pt>
                <c:pt idx="71">
                  <c:v>2.9340800028876401E-3</c:v>
                </c:pt>
                <c:pt idx="72">
                  <c:v>4.0486700017936528E-3</c:v>
                </c:pt>
                <c:pt idx="73">
                  <c:v>1.151550022768788E-4</c:v>
                </c:pt>
                <c:pt idx="74">
                  <c:v>-4.2313400044804439E-3</c:v>
                </c:pt>
                <c:pt idx="75">
                  <c:v>-8.0973999865818769E-4</c:v>
                </c:pt>
                <c:pt idx="76">
                  <c:v>-4.082715000549797E-3</c:v>
                </c:pt>
                <c:pt idx="77">
                  <c:v>4.1578099990147166E-3</c:v>
                </c:pt>
                <c:pt idx="78">
                  <c:v>-6.7940849985461682E-3</c:v>
                </c:pt>
                <c:pt idx="79">
                  <c:v>1.6118600033223629E-3</c:v>
                </c:pt>
                <c:pt idx="80">
                  <c:v>-1.2528145001851954E-2</c:v>
                </c:pt>
                <c:pt idx="81">
                  <c:v>-1.8306000005395617E-2</c:v>
                </c:pt>
                <c:pt idx="82">
                  <c:v>-4.306000002543442E-3</c:v>
                </c:pt>
                <c:pt idx="83">
                  <c:v>-1.1578975005249958E-2</c:v>
                </c:pt>
                <c:pt idx="84">
                  <c:v>-1.1874194999109022E-2</c:v>
                </c:pt>
                <c:pt idx="85">
                  <c:v>-8.0806850019143894E-3</c:v>
                </c:pt>
                <c:pt idx="86">
                  <c:v>-5.3039699996588752E-3</c:v>
                </c:pt>
                <c:pt idx="87">
                  <c:v>-1.5469389996724203E-2</c:v>
                </c:pt>
                <c:pt idx="88">
                  <c:v>1.3651900007971562E-3</c:v>
                </c:pt>
                <c:pt idx="89">
                  <c:v>5.4981599969323725E-3</c:v>
                </c:pt>
                <c:pt idx="90">
                  <c:v>-1.0774814996693749E-2</c:v>
                </c:pt>
                <c:pt idx="91">
                  <c:v>7.952209998620674E-3</c:v>
                </c:pt>
                <c:pt idx="92">
                  <c:v>-2.3320765001699328E-2</c:v>
                </c:pt>
                <c:pt idx="93">
                  <c:v>8.5412600019481033E-3</c:v>
                </c:pt>
                <c:pt idx="94">
                  <c:v>1.051584500237368E-2</c:v>
                </c:pt>
                <c:pt idx="95">
                  <c:v>6.0363800002960488E-3</c:v>
                </c:pt>
                <c:pt idx="96">
                  <c:v>-1.1680800016620196E-3</c:v>
                </c:pt>
                <c:pt idx="97">
                  <c:v>8.5589449954568408E-3</c:v>
                </c:pt>
                <c:pt idx="98">
                  <c:v>-3.6318900019978173E-3</c:v>
                </c:pt>
                <c:pt idx="99">
                  <c:v>-1.3162600007490255E-3</c:v>
                </c:pt>
                <c:pt idx="100">
                  <c:v>-2.0687000069301575E-3</c:v>
                </c:pt>
                <c:pt idx="101">
                  <c:v>1.7226999625563622E-4</c:v>
                </c:pt>
                <c:pt idx="102">
                  <c:v>2.6263199979439378E-3</c:v>
                </c:pt>
                <c:pt idx="103">
                  <c:v>6.7592900013551116E-3</c:v>
                </c:pt>
                <c:pt idx="104">
                  <c:v>-5.391000013332814E-4</c:v>
                </c:pt>
                <c:pt idx="105">
                  <c:v>2.2219599995878525E-3</c:v>
                </c:pt>
                <c:pt idx="106">
                  <c:v>-1.1910199973499402E-3</c:v>
                </c:pt>
                <c:pt idx="107">
                  <c:v>-8.5472749997279607E-3</c:v>
                </c:pt>
                <c:pt idx="108">
                  <c:v>2.7445250016171485E-3</c:v>
                </c:pt>
                <c:pt idx="109">
                  <c:v>-7.734940001682844E-3</c:v>
                </c:pt>
                <c:pt idx="110">
                  <c:v>-8.5127950005698949E-3</c:v>
                </c:pt>
                <c:pt idx="111">
                  <c:v>3.8826999661978334E-4</c:v>
                </c:pt>
                <c:pt idx="112">
                  <c:v>6.8763550007133745E-3</c:v>
                </c:pt>
                <c:pt idx="113">
                  <c:v>7.2822999936761335E-3</c:v>
                </c:pt>
                <c:pt idx="115">
                  <c:v>4.5643400007975288E-3</c:v>
                </c:pt>
                <c:pt idx="116">
                  <c:v>-1.2708634996670298E-2</c:v>
                </c:pt>
                <c:pt idx="117">
                  <c:v>1.5357850003056228E-2</c:v>
                </c:pt>
                <c:pt idx="118">
                  <c:v>-2.9405400055111386E-3</c:v>
                </c:pt>
                <c:pt idx="119">
                  <c:v>-4.8994700046023354E-3</c:v>
                </c:pt>
                <c:pt idx="120">
                  <c:v>-4.1794800054049119E-3</c:v>
                </c:pt>
                <c:pt idx="121">
                  <c:v>6.6550999981700443E-3</c:v>
                </c:pt>
                <c:pt idx="122">
                  <c:v>2.1829139994224533E-2</c:v>
                </c:pt>
                <c:pt idx="123">
                  <c:v>-1.7168100021081045E-3</c:v>
                </c:pt>
                <c:pt idx="124">
                  <c:v>-3.9897850001580082E-3</c:v>
                </c:pt>
                <c:pt idx="125">
                  <c:v>8.0767000035848469E-3</c:v>
                </c:pt>
                <c:pt idx="126">
                  <c:v>-7.1962750007514842E-3</c:v>
                </c:pt>
                <c:pt idx="127">
                  <c:v>1.3242600034573115E-3</c:v>
                </c:pt>
                <c:pt idx="128">
                  <c:v>-8.8720000348985195E-5</c:v>
                </c:pt>
                <c:pt idx="129">
                  <c:v>-5.6346700002904981E-3</c:v>
                </c:pt>
                <c:pt idx="130">
                  <c:v>-7.5585000013234094E-4</c:v>
                </c:pt>
                <c:pt idx="131">
                  <c:v>1.7646849955781363E-3</c:v>
                </c:pt>
                <c:pt idx="132">
                  <c:v>2.7646849994198419E-3</c:v>
                </c:pt>
                <c:pt idx="133">
                  <c:v>2.1522500028368086E-3</c:v>
                </c:pt>
                <c:pt idx="134">
                  <c:v>-1.4079654996749014E-2</c:v>
                </c:pt>
                <c:pt idx="135">
                  <c:v>6.7803400015691295E-3</c:v>
                </c:pt>
                <c:pt idx="136">
                  <c:v>4.8808599967742339E-3</c:v>
                </c:pt>
                <c:pt idx="137">
                  <c:v>3.3491000067442656E-4</c:v>
                </c:pt>
                <c:pt idx="138">
                  <c:v>-2.9250080006022472E-2</c:v>
                </c:pt>
                <c:pt idx="139">
                  <c:v>-3.0279350030468777E-3</c:v>
                </c:pt>
                <c:pt idx="140">
                  <c:v>4.8320599962607957E-3</c:v>
                </c:pt>
                <c:pt idx="141">
                  <c:v>7.6255700041656382E-3</c:v>
                </c:pt>
                <c:pt idx="142">
                  <c:v>2.5336700055049732E-3</c:v>
                </c:pt>
                <c:pt idx="143">
                  <c:v>4.5336699986364692E-3</c:v>
                </c:pt>
                <c:pt idx="144">
                  <c:v>1.0939615000097547E-2</c:v>
                </c:pt>
                <c:pt idx="145">
                  <c:v>-6.9939000022714026E-3</c:v>
                </c:pt>
                <c:pt idx="146">
                  <c:v>-4.4733649992849678E-3</c:v>
                </c:pt>
                <c:pt idx="147">
                  <c:v>9.1136549963266589E-3</c:v>
                </c:pt>
                <c:pt idx="148">
                  <c:v>7.6017399987904355E-3</c:v>
                </c:pt>
                <c:pt idx="149">
                  <c:v>-6.0106949968030676E-3</c:v>
                </c:pt>
                <c:pt idx="150">
                  <c:v>-1.5217185005894862E-2</c:v>
                </c:pt>
                <c:pt idx="151">
                  <c:v>3.0335000337800011E-4</c:v>
                </c:pt>
                <c:pt idx="152">
                  <c:v>4.0968599932966754E-3</c:v>
                </c:pt>
                <c:pt idx="153">
                  <c:v>2.8238849990884773E-3</c:v>
                </c:pt>
                <c:pt idx="154">
                  <c:v>-3.9508000045316294E-3</c:v>
                </c:pt>
                <c:pt idx="155">
                  <c:v>-2.5223775002814364E-2</c:v>
                </c:pt>
                <c:pt idx="156">
                  <c:v>-9.1572899982566014E-3</c:v>
                </c:pt>
                <c:pt idx="157">
                  <c:v>-1.0455679999722634E-2</c:v>
                </c:pt>
                <c:pt idx="158">
                  <c:v>-9.481095003138762E-3</c:v>
                </c:pt>
                <c:pt idx="159">
                  <c:v>2.718359995924402E-3</c:v>
                </c:pt>
                <c:pt idx="160">
                  <c:v>4.039439998450689E-3</c:v>
                </c:pt>
                <c:pt idx="161">
                  <c:v>5.2134799916530028E-3</c:v>
                </c:pt>
                <c:pt idx="162">
                  <c:v>-9.2652500461554155E-4</c:v>
                </c:pt>
                <c:pt idx="163">
                  <c:v>5.1810299992212094E-3</c:v>
                </c:pt>
                <c:pt idx="164">
                  <c:v>-4.6298435001517646E-2</c:v>
                </c:pt>
                <c:pt idx="165">
                  <c:v>3.5615599990705959E-3</c:v>
                </c:pt>
                <c:pt idx="166">
                  <c:v>-1.0917905005044304E-2</c:v>
                </c:pt>
                <c:pt idx="167">
                  <c:v>1.6026299999793991E-3</c:v>
                </c:pt>
                <c:pt idx="168">
                  <c:v>7.6691149952239357E-3</c:v>
                </c:pt>
                <c:pt idx="169">
                  <c:v>-1.6130985000927467E-2</c:v>
                </c:pt>
                <c:pt idx="170">
                  <c:v>1.4729009999427944E-2</c:v>
                </c:pt>
                <c:pt idx="171">
                  <c:v>2.3895499980426393E-3</c:v>
                </c:pt>
                <c:pt idx="172">
                  <c:v>2.4560349993407726E-3</c:v>
                </c:pt>
                <c:pt idx="173">
                  <c:v>7.1830599990789779E-3</c:v>
                </c:pt>
                <c:pt idx="175">
                  <c:v>-5.0381950059090741E-3</c:v>
                </c:pt>
                <c:pt idx="176">
                  <c:v>1.1977460002526641E-2</c:v>
                </c:pt>
                <c:pt idx="177">
                  <c:v>1.1977460002526641E-2</c:v>
                </c:pt>
                <c:pt idx="178">
                  <c:v>2.1276699990266934E-3</c:v>
                </c:pt>
                <c:pt idx="179">
                  <c:v>1.7882100000861101E-3</c:v>
                </c:pt>
                <c:pt idx="180">
                  <c:v>-3.9454049983760342E-3</c:v>
                </c:pt>
                <c:pt idx="181">
                  <c:v>9.5497149959555827E-3</c:v>
                </c:pt>
                <c:pt idx="182">
                  <c:v>1.1119940005301032E-2</c:v>
                </c:pt>
                <c:pt idx="183">
                  <c:v>1.4112905002548359E-2</c:v>
                </c:pt>
                <c:pt idx="184">
                  <c:v>8.6745099979452789E-3</c:v>
                </c:pt>
                <c:pt idx="185">
                  <c:v>-1.6050549966166727E-3</c:v>
                </c:pt>
                <c:pt idx="186">
                  <c:v>1.1204110000107903E-2</c:v>
                </c:pt>
                <c:pt idx="187">
                  <c:v>-4.0348300026380457E-3</c:v>
                </c:pt>
                <c:pt idx="188">
                  <c:v>3.2213499944191426E-3</c:v>
                </c:pt>
                <c:pt idx="189">
                  <c:v>8.5033899958943948E-3</c:v>
                </c:pt>
                <c:pt idx="190">
                  <c:v>1.2718500001938082E-2</c:v>
                </c:pt>
                <c:pt idx="191">
                  <c:v>4.5616999996127561E-3</c:v>
                </c:pt>
                <c:pt idx="192">
                  <c:v>9.37403499847278E-3</c:v>
                </c:pt>
                <c:pt idx="193">
                  <c:v>-1.0693589996662922E-2</c:v>
                </c:pt>
                <c:pt idx="194">
                  <c:v>8.1019499993999489E-3</c:v>
                </c:pt>
                <c:pt idx="195">
                  <c:v>2.3433234993717633E-2</c:v>
                </c:pt>
                <c:pt idx="196">
                  <c:v>1.7286639995290898E-2</c:v>
                </c:pt>
                <c:pt idx="197">
                  <c:v>-3.7966399977449328E-3</c:v>
                </c:pt>
                <c:pt idx="198">
                  <c:v>-7.4394950061105192E-3</c:v>
                </c:pt>
                <c:pt idx="199">
                  <c:v>-1.063850500213448E-2</c:v>
                </c:pt>
                <c:pt idx="200">
                  <c:v>-4.5289199988474138E-3</c:v>
                </c:pt>
                <c:pt idx="201">
                  <c:v>-1.6015500004868954E-3</c:v>
                </c:pt>
                <c:pt idx="202">
                  <c:v>-7.6914199962629937E-3</c:v>
                </c:pt>
                <c:pt idx="203">
                  <c:v>-2.8897910000523552E-2</c:v>
                </c:pt>
                <c:pt idx="204">
                  <c:v>-6.8700199990416877E-3</c:v>
                </c:pt>
                <c:pt idx="205">
                  <c:v>-1.7944700011867099E-3</c:v>
                </c:pt>
                <c:pt idx="206">
                  <c:v>-2.4886000028345734E-3</c:v>
                </c:pt>
                <c:pt idx="207">
                  <c:v>-1.7000070001813583E-2</c:v>
                </c:pt>
                <c:pt idx="208">
                  <c:v>-2.5417099968763068E-3</c:v>
                </c:pt>
                <c:pt idx="209">
                  <c:v>-1.4931110003089998E-2</c:v>
                </c:pt>
                <c:pt idx="210">
                  <c:v>-2.2848970002087299E-2</c:v>
                </c:pt>
                <c:pt idx="211">
                  <c:v>-3.126060008071363E-3</c:v>
                </c:pt>
                <c:pt idx="212">
                  <c:v>-1.8593290005810559E-2</c:v>
                </c:pt>
                <c:pt idx="213">
                  <c:v>-1.6006270001525991E-2</c:v>
                </c:pt>
                <c:pt idx="214">
                  <c:v>-1.3345730003493372E-2</c:v>
                </c:pt>
                <c:pt idx="216">
                  <c:v>-6.7069899960188195E-3</c:v>
                </c:pt>
                <c:pt idx="217">
                  <c:v>-2.1665920001396444E-2</c:v>
                </c:pt>
                <c:pt idx="218">
                  <c:v>-2.5352299999212846E-3</c:v>
                </c:pt>
                <c:pt idx="219">
                  <c:v>-6.2833600022713654E-3</c:v>
                </c:pt>
                <c:pt idx="220">
                  <c:v>-3.5581750002165791E-2</c:v>
                </c:pt>
                <c:pt idx="221">
                  <c:v>-3.2448780002596322E-2</c:v>
                </c:pt>
                <c:pt idx="222">
                  <c:v>-2.1994730006554164E-2</c:v>
                </c:pt>
                <c:pt idx="223">
                  <c:v>-3.3488959998067003E-2</c:v>
                </c:pt>
                <c:pt idx="225">
                  <c:v>-1.7447890000767075E-2</c:v>
                </c:pt>
                <c:pt idx="227">
                  <c:v>-1.0776700000860728E-2</c:v>
                </c:pt>
                <c:pt idx="229">
                  <c:v>-3.760265999881085E-2</c:v>
                </c:pt>
                <c:pt idx="230">
                  <c:v>-2.7890400007891003E-2</c:v>
                </c:pt>
                <c:pt idx="231">
                  <c:v>-2.5849329998891335E-2</c:v>
                </c:pt>
                <c:pt idx="232">
                  <c:v>-1.2416190002113581E-2</c:v>
                </c:pt>
                <c:pt idx="235">
                  <c:v>-2.3751519998768345E-2</c:v>
                </c:pt>
                <c:pt idx="236">
                  <c:v>-2.0210449998558033E-2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F-4D1F-A4E9-2ECE53439BD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-5407.5</c:v>
                </c:pt>
                <c:pt idx="1">
                  <c:v>-4738</c:v>
                </c:pt>
                <c:pt idx="2">
                  <c:v>-4239.5</c:v>
                </c:pt>
                <c:pt idx="3">
                  <c:v>-4219</c:v>
                </c:pt>
                <c:pt idx="4">
                  <c:v>-4118.5</c:v>
                </c:pt>
                <c:pt idx="5">
                  <c:v>-3557</c:v>
                </c:pt>
                <c:pt idx="6">
                  <c:v>-3516</c:v>
                </c:pt>
                <c:pt idx="7">
                  <c:v>-3477</c:v>
                </c:pt>
                <c:pt idx="8">
                  <c:v>-3458.5</c:v>
                </c:pt>
                <c:pt idx="9">
                  <c:v>-3402.5</c:v>
                </c:pt>
                <c:pt idx="10">
                  <c:v>-2811</c:v>
                </c:pt>
                <c:pt idx="11">
                  <c:v>-2798</c:v>
                </c:pt>
                <c:pt idx="12">
                  <c:v>-2792.5</c:v>
                </c:pt>
                <c:pt idx="13">
                  <c:v>-1384.5</c:v>
                </c:pt>
                <c:pt idx="14">
                  <c:v>-1377</c:v>
                </c:pt>
                <c:pt idx="15">
                  <c:v>-1310</c:v>
                </c:pt>
                <c:pt idx="16">
                  <c:v>-13</c:v>
                </c:pt>
                <c:pt idx="17">
                  <c:v>-7.5</c:v>
                </c:pt>
                <c:pt idx="18">
                  <c:v>0</c:v>
                </c:pt>
                <c:pt idx="19">
                  <c:v>0</c:v>
                </c:pt>
                <c:pt idx="20">
                  <c:v>24</c:v>
                </c:pt>
                <c:pt idx="21">
                  <c:v>87.5</c:v>
                </c:pt>
                <c:pt idx="22">
                  <c:v>91</c:v>
                </c:pt>
                <c:pt idx="23">
                  <c:v>115.5</c:v>
                </c:pt>
                <c:pt idx="24">
                  <c:v>152</c:v>
                </c:pt>
                <c:pt idx="25">
                  <c:v>496</c:v>
                </c:pt>
                <c:pt idx="26">
                  <c:v>550.5</c:v>
                </c:pt>
                <c:pt idx="27">
                  <c:v>565</c:v>
                </c:pt>
                <c:pt idx="28">
                  <c:v>581.5</c:v>
                </c:pt>
                <c:pt idx="29">
                  <c:v>583.5</c:v>
                </c:pt>
                <c:pt idx="30">
                  <c:v>585.5</c:v>
                </c:pt>
                <c:pt idx="31">
                  <c:v>591</c:v>
                </c:pt>
                <c:pt idx="32">
                  <c:v>594.5</c:v>
                </c:pt>
                <c:pt idx="33">
                  <c:v>624.5</c:v>
                </c:pt>
                <c:pt idx="34">
                  <c:v>632.5</c:v>
                </c:pt>
                <c:pt idx="35">
                  <c:v>635.5</c:v>
                </c:pt>
                <c:pt idx="36">
                  <c:v>648.5</c:v>
                </c:pt>
                <c:pt idx="37">
                  <c:v>656.5</c:v>
                </c:pt>
                <c:pt idx="38">
                  <c:v>661.5</c:v>
                </c:pt>
                <c:pt idx="39">
                  <c:v>663.5</c:v>
                </c:pt>
                <c:pt idx="40">
                  <c:v>669</c:v>
                </c:pt>
                <c:pt idx="41">
                  <c:v>675</c:v>
                </c:pt>
                <c:pt idx="42">
                  <c:v>676.5</c:v>
                </c:pt>
                <c:pt idx="43">
                  <c:v>702.5</c:v>
                </c:pt>
                <c:pt idx="44">
                  <c:v>708</c:v>
                </c:pt>
                <c:pt idx="45">
                  <c:v>710</c:v>
                </c:pt>
                <c:pt idx="46">
                  <c:v>717.5</c:v>
                </c:pt>
                <c:pt idx="47">
                  <c:v>725</c:v>
                </c:pt>
                <c:pt idx="48">
                  <c:v>738</c:v>
                </c:pt>
                <c:pt idx="49">
                  <c:v>754.5</c:v>
                </c:pt>
                <c:pt idx="50">
                  <c:v>803</c:v>
                </c:pt>
                <c:pt idx="51">
                  <c:v>818</c:v>
                </c:pt>
                <c:pt idx="52">
                  <c:v>846</c:v>
                </c:pt>
                <c:pt idx="53">
                  <c:v>1178.5</c:v>
                </c:pt>
                <c:pt idx="54">
                  <c:v>1186</c:v>
                </c:pt>
                <c:pt idx="55">
                  <c:v>1193.5</c:v>
                </c:pt>
                <c:pt idx="56">
                  <c:v>1201</c:v>
                </c:pt>
                <c:pt idx="57">
                  <c:v>1242</c:v>
                </c:pt>
                <c:pt idx="58">
                  <c:v>1257</c:v>
                </c:pt>
                <c:pt idx="59">
                  <c:v>1286.5</c:v>
                </c:pt>
                <c:pt idx="60">
                  <c:v>1320</c:v>
                </c:pt>
                <c:pt idx="61">
                  <c:v>1340.5</c:v>
                </c:pt>
                <c:pt idx="62">
                  <c:v>1359</c:v>
                </c:pt>
                <c:pt idx="63">
                  <c:v>1374</c:v>
                </c:pt>
                <c:pt idx="64">
                  <c:v>1379.5</c:v>
                </c:pt>
                <c:pt idx="65">
                  <c:v>1385</c:v>
                </c:pt>
                <c:pt idx="66">
                  <c:v>1392.5</c:v>
                </c:pt>
                <c:pt idx="67">
                  <c:v>1413</c:v>
                </c:pt>
                <c:pt idx="68">
                  <c:v>1415</c:v>
                </c:pt>
                <c:pt idx="69">
                  <c:v>1430</c:v>
                </c:pt>
                <c:pt idx="70">
                  <c:v>1502.5</c:v>
                </c:pt>
                <c:pt idx="71">
                  <c:v>1904</c:v>
                </c:pt>
                <c:pt idx="72">
                  <c:v>1921</c:v>
                </c:pt>
                <c:pt idx="73">
                  <c:v>1926.5</c:v>
                </c:pt>
                <c:pt idx="74">
                  <c:v>1958</c:v>
                </c:pt>
                <c:pt idx="75">
                  <c:v>2038</c:v>
                </c:pt>
                <c:pt idx="76">
                  <c:v>2045.5</c:v>
                </c:pt>
                <c:pt idx="77">
                  <c:v>2103</c:v>
                </c:pt>
                <c:pt idx="78">
                  <c:v>2114.5</c:v>
                </c:pt>
                <c:pt idx="79">
                  <c:v>2118</c:v>
                </c:pt>
                <c:pt idx="80">
                  <c:v>2136.5</c:v>
                </c:pt>
                <c:pt idx="81">
                  <c:v>2200</c:v>
                </c:pt>
                <c:pt idx="82">
                  <c:v>2200</c:v>
                </c:pt>
                <c:pt idx="83">
                  <c:v>2207.5</c:v>
                </c:pt>
                <c:pt idx="84">
                  <c:v>2521.5</c:v>
                </c:pt>
                <c:pt idx="85">
                  <c:v>2534.5</c:v>
                </c:pt>
                <c:pt idx="86">
                  <c:v>2689</c:v>
                </c:pt>
                <c:pt idx="87">
                  <c:v>2743</c:v>
                </c:pt>
                <c:pt idx="88">
                  <c:v>2797</c:v>
                </c:pt>
                <c:pt idx="89">
                  <c:v>2808</c:v>
                </c:pt>
                <c:pt idx="90">
                  <c:v>2815.5</c:v>
                </c:pt>
                <c:pt idx="91">
                  <c:v>2823</c:v>
                </c:pt>
                <c:pt idx="92">
                  <c:v>2830.5</c:v>
                </c:pt>
                <c:pt idx="93">
                  <c:v>3338</c:v>
                </c:pt>
                <c:pt idx="94">
                  <c:v>3373.5</c:v>
                </c:pt>
                <c:pt idx="95">
                  <c:v>3394</c:v>
                </c:pt>
                <c:pt idx="96">
                  <c:v>3896</c:v>
                </c:pt>
                <c:pt idx="97">
                  <c:v>3903.5</c:v>
                </c:pt>
                <c:pt idx="98">
                  <c:v>3993</c:v>
                </c:pt>
                <c:pt idx="99">
                  <c:v>4162</c:v>
                </c:pt>
                <c:pt idx="100">
                  <c:v>4190</c:v>
                </c:pt>
                <c:pt idx="101">
                  <c:v>4601</c:v>
                </c:pt>
                <c:pt idx="102">
                  <c:v>4616</c:v>
                </c:pt>
                <c:pt idx="103">
                  <c:v>4627</c:v>
                </c:pt>
                <c:pt idx="104">
                  <c:v>4670</c:v>
                </c:pt>
                <c:pt idx="105">
                  <c:v>4748</c:v>
                </c:pt>
                <c:pt idx="106">
                  <c:v>4774</c:v>
                </c:pt>
                <c:pt idx="107">
                  <c:v>4917.5</c:v>
                </c:pt>
                <c:pt idx="108">
                  <c:v>5257.5</c:v>
                </c:pt>
                <c:pt idx="109">
                  <c:v>5278</c:v>
                </c:pt>
                <c:pt idx="110">
                  <c:v>5341.5</c:v>
                </c:pt>
                <c:pt idx="111">
                  <c:v>5401</c:v>
                </c:pt>
                <c:pt idx="112">
                  <c:v>5486.5</c:v>
                </c:pt>
                <c:pt idx="113">
                  <c:v>5490</c:v>
                </c:pt>
                <c:pt idx="114">
                  <c:v>5539</c:v>
                </c:pt>
                <c:pt idx="115">
                  <c:v>5942</c:v>
                </c:pt>
                <c:pt idx="116">
                  <c:v>5949.5</c:v>
                </c:pt>
                <c:pt idx="117">
                  <c:v>5955</c:v>
                </c:pt>
                <c:pt idx="118">
                  <c:v>5998</c:v>
                </c:pt>
                <c:pt idx="119">
                  <c:v>6039</c:v>
                </c:pt>
                <c:pt idx="120">
                  <c:v>6076</c:v>
                </c:pt>
                <c:pt idx="121">
                  <c:v>6130</c:v>
                </c:pt>
                <c:pt idx="122">
                  <c:v>6182</c:v>
                </c:pt>
                <c:pt idx="123">
                  <c:v>6197</c:v>
                </c:pt>
                <c:pt idx="124">
                  <c:v>6204.5</c:v>
                </c:pt>
                <c:pt idx="125">
                  <c:v>6210</c:v>
                </c:pt>
                <c:pt idx="126">
                  <c:v>6217.5</c:v>
                </c:pt>
                <c:pt idx="127">
                  <c:v>6238</c:v>
                </c:pt>
                <c:pt idx="128">
                  <c:v>6264</c:v>
                </c:pt>
                <c:pt idx="129">
                  <c:v>6279</c:v>
                </c:pt>
                <c:pt idx="130">
                  <c:v>6645</c:v>
                </c:pt>
                <c:pt idx="131">
                  <c:v>6665.5</c:v>
                </c:pt>
                <c:pt idx="132">
                  <c:v>6665.5</c:v>
                </c:pt>
                <c:pt idx="133">
                  <c:v>6675</c:v>
                </c:pt>
                <c:pt idx="134">
                  <c:v>6723.5</c:v>
                </c:pt>
                <c:pt idx="135">
                  <c:v>6742</c:v>
                </c:pt>
                <c:pt idx="136">
                  <c:v>6818</c:v>
                </c:pt>
                <c:pt idx="137">
                  <c:v>6833</c:v>
                </c:pt>
                <c:pt idx="138">
                  <c:v>7296</c:v>
                </c:pt>
                <c:pt idx="139">
                  <c:v>7359.5</c:v>
                </c:pt>
                <c:pt idx="140">
                  <c:v>7378</c:v>
                </c:pt>
                <c:pt idx="141">
                  <c:v>7391</c:v>
                </c:pt>
                <c:pt idx="142">
                  <c:v>7421</c:v>
                </c:pt>
                <c:pt idx="143">
                  <c:v>7421</c:v>
                </c:pt>
                <c:pt idx="144">
                  <c:v>7424.5</c:v>
                </c:pt>
                <c:pt idx="145">
                  <c:v>7430</c:v>
                </c:pt>
                <c:pt idx="146">
                  <c:v>7450.5</c:v>
                </c:pt>
                <c:pt idx="147">
                  <c:v>7476.5</c:v>
                </c:pt>
                <c:pt idx="148">
                  <c:v>7562</c:v>
                </c:pt>
                <c:pt idx="149">
                  <c:v>7571.5</c:v>
                </c:pt>
                <c:pt idx="150">
                  <c:v>7584.5</c:v>
                </c:pt>
                <c:pt idx="151">
                  <c:v>7605</c:v>
                </c:pt>
                <c:pt idx="152">
                  <c:v>7618</c:v>
                </c:pt>
                <c:pt idx="153">
                  <c:v>7625.5</c:v>
                </c:pt>
                <c:pt idx="154">
                  <c:v>7960</c:v>
                </c:pt>
                <c:pt idx="155">
                  <c:v>7967.5</c:v>
                </c:pt>
                <c:pt idx="156">
                  <c:v>7973</c:v>
                </c:pt>
                <c:pt idx="157">
                  <c:v>8016</c:v>
                </c:pt>
                <c:pt idx="158">
                  <c:v>8051.5</c:v>
                </c:pt>
                <c:pt idx="159">
                  <c:v>8068</c:v>
                </c:pt>
                <c:pt idx="160">
                  <c:v>8072</c:v>
                </c:pt>
                <c:pt idx="161">
                  <c:v>8124</c:v>
                </c:pt>
                <c:pt idx="162">
                  <c:v>8142.5</c:v>
                </c:pt>
                <c:pt idx="163">
                  <c:v>8189</c:v>
                </c:pt>
                <c:pt idx="164">
                  <c:v>8209.5</c:v>
                </c:pt>
                <c:pt idx="165">
                  <c:v>8228</c:v>
                </c:pt>
                <c:pt idx="166">
                  <c:v>8248.5</c:v>
                </c:pt>
                <c:pt idx="167">
                  <c:v>8269</c:v>
                </c:pt>
                <c:pt idx="168">
                  <c:v>8274.5</c:v>
                </c:pt>
                <c:pt idx="169">
                  <c:v>8644.5</c:v>
                </c:pt>
                <c:pt idx="170">
                  <c:v>8663</c:v>
                </c:pt>
                <c:pt idx="171">
                  <c:v>8665</c:v>
                </c:pt>
                <c:pt idx="172">
                  <c:v>8670.5</c:v>
                </c:pt>
                <c:pt idx="173">
                  <c:v>8678</c:v>
                </c:pt>
                <c:pt idx="174">
                  <c:v>8804.5</c:v>
                </c:pt>
                <c:pt idx="175">
                  <c:v>9321.5</c:v>
                </c:pt>
                <c:pt idx="176">
                  <c:v>9398</c:v>
                </c:pt>
                <c:pt idx="177">
                  <c:v>9398</c:v>
                </c:pt>
                <c:pt idx="178">
                  <c:v>9621</c:v>
                </c:pt>
                <c:pt idx="179">
                  <c:v>9623</c:v>
                </c:pt>
                <c:pt idx="180">
                  <c:v>9998.5</c:v>
                </c:pt>
                <c:pt idx="181">
                  <c:v>10054.5</c:v>
                </c:pt>
                <c:pt idx="182">
                  <c:v>10222</c:v>
                </c:pt>
                <c:pt idx="183">
                  <c:v>10251.5</c:v>
                </c:pt>
                <c:pt idx="184">
                  <c:v>10313</c:v>
                </c:pt>
                <c:pt idx="185">
                  <c:v>10703.5</c:v>
                </c:pt>
                <c:pt idx="186">
                  <c:v>10793</c:v>
                </c:pt>
                <c:pt idx="187">
                  <c:v>10871</c:v>
                </c:pt>
                <c:pt idx="188">
                  <c:v>11005</c:v>
                </c:pt>
                <c:pt idx="189">
                  <c:v>11457</c:v>
                </c:pt>
                <c:pt idx="190">
                  <c:v>11550</c:v>
                </c:pt>
                <c:pt idx="191">
                  <c:v>11710</c:v>
                </c:pt>
                <c:pt idx="192">
                  <c:v>12070.5</c:v>
                </c:pt>
                <c:pt idx="193">
                  <c:v>12283</c:v>
                </c:pt>
                <c:pt idx="194">
                  <c:v>12785</c:v>
                </c:pt>
                <c:pt idx="195">
                  <c:v>13030.5</c:v>
                </c:pt>
                <c:pt idx="196">
                  <c:v>13432</c:v>
                </c:pt>
                <c:pt idx="197">
                  <c:v>13568</c:v>
                </c:pt>
                <c:pt idx="198">
                  <c:v>14131.5</c:v>
                </c:pt>
                <c:pt idx="199">
                  <c:v>14468.5</c:v>
                </c:pt>
                <c:pt idx="200">
                  <c:v>15004</c:v>
                </c:pt>
                <c:pt idx="201">
                  <c:v>15735</c:v>
                </c:pt>
                <c:pt idx="202">
                  <c:v>16254</c:v>
                </c:pt>
                <c:pt idx="203">
                  <c:v>16267</c:v>
                </c:pt>
                <c:pt idx="204">
                  <c:v>17074</c:v>
                </c:pt>
                <c:pt idx="205">
                  <c:v>17539</c:v>
                </c:pt>
                <c:pt idx="206">
                  <c:v>17820</c:v>
                </c:pt>
                <c:pt idx="207">
                  <c:v>18259</c:v>
                </c:pt>
                <c:pt idx="208">
                  <c:v>18327</c:v>
                </c:pt>
                <c:pt idx="209">
                  <c:v>19107</c:v>
                </c:pt>
                <c:pt idx="210">
                  <c:v>19189</c:v>
                </c:pt>
                <c:pt idx="211">
                  <c:v>20422</c:v>
                </c:pt>
                <c:pt idx="212">
                  <c:v>21173</c:v>
                </c:pt>
                <c:pt idx="213">
                  <c:v>21199</c:v>
                </c:pt>
                <c:pt idx="214">
                  <c:v>21201</c:v>
                </c:pt>
                <c:pt idx="215">
                  <c:v>21739</c:v>
                </c:pt>
                <c:pt idx="216">
                  <c:v>21863</c:v>
                </c:pt>
                <c:pt idx="217">
                  <c:v>21904</c:v>
                </c:pt>
                <c:pt idx="218">
                  <c:v>22351</c:v>
                </c:pt>
                <c:pt idx="219">
                  <c:v>22432</c:v>
                </c:pt>
                <c:pt idx="220">
                  <c:v>22475</c:v>
                </c:pt>
                <c:pt idx="221">
                  <c:v>22486</c:v>
                </c:pt>
                <c:pt idx="222">
                  <c:v>22501</c:v>
                </c:pt>
                <c:pt idx="223">
                  <c:v>23152</c:v>
                </c:pt>
                <c:pt idx="224">
                  <c:v>23162</c:v>
                </c:pt>
                <c:pt idx="225">
                  <c:v>23193</c:v>
                </c:pt>
                <c:pt idx="226">
                  <c:v>23258</c:v>
                </c:pt>
                <c:pt idx="227">
                  <c:v>23790</c:v>
                </c:pt>
                <c:pt idx="228">
                  <c:v>23821</c:v>
                </c:pt>
                <c:pt idx="229">
                  <c:v>23842</c:v>
                </c:pt>
                <c:pt idx="230">
                  <c:v>24480</c:v>
                </c:pt>
                <c:pt idx="231">
                  <c:v>24521</c:v>
                </c:pt>
                <c:pt idx="232">
                  <c:v>25903</c:v>
                </c:pt>
                <c:pt idx="233">
                  <c:v>27149</c:v>
                </c:pt>
                <c:pt idx="234">
                  <c:v>28611</c:v>
                </c:pt>
                <c:pt idx="235">
                  <c:v>28624</c:v>
                </c:pt>
                <c:pt idx="236">
                  <c:v>28665</c:v>
                </c:pt>
                <c:pt idx="237">
                  <c:v>28670.5</c:v>
                </c:pt>
                <c:pt idx="238">
                  <c:v>28672.5</c:v>
                </c:pt>
                <c:pt idx="239">
                  <c:v>28685.5</c:v>
                </c:pt>
                <c:pt idx="240">
                  <c:v>29256.5</c:v>
                </c:pt>
                <c:pt idx="241">
                  <c:v>29256.5</c:v>
                </c:pt>
                <c:pt idx="242">
                  <c:v>29293.5</c:v>
                </c:pt>
                <c:pt idx="243">
                  <c:v>29293.5</c:v>
                </c:pt>
                <c:pt idx="244">
                  <c:v>29334.5</c:v>
                </c:pt>
                <c:pt idx="245">
                  <c:v>29334.5</c:v>
                </c:pt>
                <c:pt idx="246">
                  <c:v>30000.5</c:v>
                </c:pt>
                <c:pt idx="247">
                  <c:v>30000.5</c:v>
                </c:pt>
                <c:pt idx="248">
                  <c:v>30000.5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  <c:pt idx="16">
                  <c:v>-1.7935100040631369E-3</c:v>
                </c:pt>
                <c:pt idx="17">
                  <c:v>-4.2702499922597781E-4</c:v>
                </c:pt>
                <c:pt idx="18">
                  <c:v>-2.3999999975785613E-3</c:v>
                </c:pt>
                <c:pt idx="19">
                  <c:v>0</c:v>
                </c:pt>
                <c:pt idx="20">
                  <c:v>-3.7352000072132796E-4</c:v>
                </c:pt>
                <c:pt idx="21">
                  <c:v>-1.5513749967794865E-3</c:v>
                </c:pt>
                <c:pt idx="22">
                  <c:v>6.5457000164315104E-4</c:v>
                </c:pt>
                <c:pt idx="23">
                  <c:v>9.6185001893900335E-5</c:v>
                </c:pt>
                <c:pt idx="26">
                  <c:v>2.663635001226794E-3</c:v>
                </c:pt>
                <c:pt idx="34">
                  <c:v>1.9745775003684685E-2</c:v>
                </c:pt>
                <c:pt idx="37">
                  <c:v>-2.0327745005488396E-2</c:v>
                </c:pt>
                <c:pt idx="41">
                  <c:v>-4.6774999646004289E-4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F-4D1F-A4E9-2ECE53439BD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34">
                    <c:v>0</c:v>
                  </c:pt>
                  <c:pt idx="37">
                    <c:v>0</c:v>
                  </c:pt>
                  <c:pt idx="39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34">
                    <c:v>0</c:v>
                  </c:pt>
                  <c:pt idx="37">
                    <c:v>0</c:v>
                  </c:pt>
                  <c:pt idx="39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-5407.5</c:v>
                </c:pt>
                <c:pt idx="1">
                  <c:v>-4738</c:v>
                </c:pt>
                <c:pt idx="2">
                  <c:v>-4239.5</c:v>
                </c:pt>
                <c:pt idx="3">
                  <c:v>-4219</c:v>
                </c:pt>
                <c:pt idx="4">
                  <c:v>-4118.5</c:v>
                </c:pt>
                <c:pt idx="5">
                  <c:v>-3557</c:v>
                </c:pt>
                <c:pt idx="6">
                  <c:v>-3516</c:v>
                </c:pt>
                <c:pt idx="7">
                  <c:v>-3477</c:v>
                </c:pt>
                <c:pt idx="8">
                  <c:v>-3458.5</c:v>
                </c:pt>
                <c:pt idx="9">
                  <c:v>-3402.5</c:v>
                </c:pt>
                <c:pt idx="10">
                  <c:v>-2811</c:v>
                </c:pt>
                <c:pt idx="11">
                  <c:v>-2798</c:v>
                </c:pt>
                <c:pt idx="12">
                  <c:v>-2792.5</c:v>
                </c:pt>
                <c:pt idx="13">
                  <c:v>-1384.5</c:v>
                </c:pt>
                <c:pt idx="14">
                  <c:v>-1377</c:v>
                </c:pt>
                <c:pt idx="15">
                  <c:v>-1310</c:v>
                </c:pt>
                <c:pt idx="16">
                  <c:v>-13</c:v>
                </c:pt>
                <c:pt idx="17">
                  <c:v>-7.5</c:v>
                </c:pt>
                <c:pt idx="18">
                  <c:v>0</c:v>
                </c:pt>
                <c:pt idx="19">
                  <c:v>0</c:v>
                </c:pt>
                <c:pt idx="20">
                  <c:v>24</c:v>
                </c:pt>
                <c:pt idx="21">
                  <c:v>87.5</c:v>
                </c:pt>
                <c:pt idx="22">
                  <c:v>91</c:v>
                </c:pt>
                <c:pt idx="23">
                  <c:v>115.5</c:v>
                </c:pt>
                <c:pt idx="24">
                  <c:v>152</c:v>
                </c:pt>
                <c:pt idx="25">
                  <c:v>496</c:v>
                </c:pt>
                <c:pt idx="26">
                  <c:v>550.5</c:v>
                </c:pt>
                <c:pt idx="27">
                  <c:v>565</c:v>
                </c:pt>
                <c:pt idx="28">
                  <c:v>581.5</c:v>
                </c:pt>
                <c:pt idx="29">
                  <c:v>583.5</c:v>
                </c:pt>
                <c:pt idx="30">
                  <c:v>585.5</c:v>
                </c:pt>
                <c:pt idx="31">
                  <c:v>591</c:v>
                </c:pt>
                <c:pt idx="32">
                  <c:v>594.5</c:v>
                </c:pt>
                <c:pt idx="33">
                  <c:v>624.5</c:v>
                </c:pt>
                <c:pt idx="34">
                  <c:v>632.5</c:v>
                </c:pt>
                <c:pt idx="35">
                  <c:v>635.5</c:v>
                </c:pt>
                <c:pt idx="36">
                  <c:v>648.5</c:v>
                </c:pt>
                <c:pt idx="37">
                  <c:v>656.5</c:v>
                </c:pt>
                <c:pt idx="38">
                  <c:v>661.5</c:v>
                </c:pt>
                <c:pt idx="39">
                  <c:v>663.5</c:v>
                </c:pt>
                <c:pt idx="40">
                  <c:v>669</c:v>
                </c:pt>
                <c:pt idx="41">
                  <c:v>675</c:v>
                </c:pt>
                <c:pt idx="42">
                  <c:v>676.5</c:v>
                </c:pt>
                <c:pt idx="43">
                  <c:v>702.5</c:v>
                </c:pt>
                <c:pt idx="44">
                  <c:v>708</c:v>
                </c:pt>
                <c:pt idx="45">
                  <c:v>710</c:v>
                </c:pt>
                <c:pt idx="46">
                  <c:v>717.5</c:v>
                </c:pt>
                <c:pt idx="47">
                  <c:v>725</c:v>
                </c:pt>
                <c:pt idx="48">
                  <c:v>738</c:v>
                </c:pt>
                <c:pt idx="49">
                  <c:v>754.5</c:v>
                </c:pt>
                <c:pt idx="50">
                  <c:v>803</c:v>
                </c:pt>
                <c:pt idx="51">
                  <c:v>818</c:v>
                </c:pt>
                <c:pt idx="52">
                  <c:v>846</c:v>
                </c:pt>
                <c:pt idx="53">
                  <c:v>1178.5</c:v>
                </c:pt>
                <c:pt idx="54">
                  <c:v>1186</c:v>
                </c:pt>
                <c:pt idx="55">
                  <c:v>1193.5</c:v>
                </c:pt>
                <c:pt idx="56">
                  <c:v>1201</c:v>
                </c:pt>
                <c:pt idx="57">
                  <c:v>1242</c:v>
                </c:pt>
                <c:pt idx="58">
                  <c:v>1257</c:v>
                </c:pt>
                <c:pt idx="59">
                  <c:v>1286.5</c:v>
                </c:pt>
                <c:pt idx="60">
                  <c:v>1320</c:v>
                </c:pt>
                <c:pt idx="61">
                  <c:v>1340.5</c:v>
                </c:pt>
                <c:pt idx="62">
                  <c:v>1359</c:v>
                </c:pt>
                <c:pt idx="63">
                  <c:v>1374</c:v>
                </c:pt>
                <c:pt idx="64">
                  <c:v>1379.5</c:v>
                </c:pt>
                <c:pt idx="65">
                  <c:v>1385</c:v>
                </c:pt>
                <c:pt idx="66">
                  <c:v>1392.5</c:v>
                </c:pt>
                <c:pt idx="67">
                  <c:v>1413</c:v>
                </c:pt>
                <c:pt idx="68">
                  <c:v>1415</c:v>
                </c:pt>
                <c:pt idx="69">
                  <c:v>1430</c:v>
                </c:pt>
                <c:pt idx="70">
                  <c:v>1502.5</c:v>
                </c:pt>
                <c:pt idx="71">
                  <c:v>1904</c:v>
                </c:pt>
                <c:pt idx="72">
                  <c:v>1921</c:v>
                </c:pt>
                <c:pt idx="73">
                  <c:v>1926.5</c:v>
                </c:pt>
                <c:pt idx="74">
                  <c:v>1958</c:v>
                </c:pt>
                <c:pt idx="75">
                  <c:v>2038</c:v>
                </c:pt>
                <c:pt idx="76">
                  <c:v>2045.5</c:v>
                </c:pt>
                <c:pt idx="77">
                  <c:v>2103</c:v>
                </c:pt>
                <c:pt idx="78">
                  <c:v>2114.5</c:v>
                </c:pt>
                <c:pt idx="79">
                  <c:v>2118</c:v>
                </c:pt>
                <c:pt idx="80">
                  <c:v>2136.5</c:v>
                </c:pt>
                <c:pt idx="81">
                  <c:v>2200</c:v>
                </c:pt>
                <c:pt idx="82">
                  <c:v>2200</c:v>
                </c:pt>
                <c:pt idx="83">
                  <c:v>2207.5</c:v>
                </c:pt>
                <c:pt idx="84">
                  <c:v>2521.5</c:v>
                </c:pt>
                <c:pt idx="85">
                  <c:v>2534.5</c:v>
                </c:pt>
                <c:pt idx="86">
                  <c:v>2689</c:v>
                </c:pt>
                <c:pt idx="87">
                  <c:v>2743</c:v>
                </c:pt>
                <c:pt idx="88">
                  <c:v>2797</c:v>
                </c:pt>
                <c:pt idx="89">
                  <c:v>2808</c:v>
                </c:pt>
                <c:pt idx="90">
                  <c:v>2815.5</c:v>
                </c:pt>
                <c:pt idx="91">
                  <c:v>2823</c:v>
                </c:pt>
                <c:pt idx="92">
                  <c:v>2830.5</c:v>
                </c:pt>
                <c:pt idx="93">
                  <c:v>3338</c:v>
                </c:pt>
                <c:pt idx="94">
                  <c:v>3373.5</c:v>
                </c:pt>
                <c:pt idx="95">
                  <c:v>3394</c:v>
                </c:pt>
                <c:pt idx="96">
                  <c:v>3896</c:v>
                </c:pt>
                <c:pt idx="97">
                  <c:v>3903.5</c:v>
                </c:pt>
                <c:pt idx="98">
                  <c:v>3993</c:v>
                </c:pt>
                <c:pt idx="99">
                  <c:v>4162</c:v>
                </c:pt>
                <c:pt idx="100">
                  <c:v>4190</c:v>
                </c:pt>
                <c:pt idx="101">
                  <c:v>4601</c:v>
                </c:pt>
                <c:pt idx="102">
                  <c:v>4616</c:v>
                </c:pt>
                <c:pt idx="103">
                  <c:v>4627</c:v>
                </c:pt>
                <c:pt idx="104">
                  <c:v>4670</c:v>
                </c:pt>
                <c:pt idx="105">
                  <c:v>4748</c:v>
                </c:pt>
                <c:pt idx="106">
                  <c:v>4774</c:v>
                </c:pt>
                <c:pt idx="107">
                  <c:v>4917.5</c:v>
                </c:pt>
                <c:pt idx="108">
                  <c:v>5257.5</c:v>
                </c:pt>
                <c:pt idx="109">
                  <c:v>5278</c:v>
                </c:pt>
                <c:pt idx="110">
                  <c:v>5341.5</c:v>
                </c:pt>
                <c:pt idx="111">
                  <c:v>5401</c:v>
                </c:pt>
                <c:pt idx="112">
                  <c:v>5486.5</c:v>
                </c:pt>
                <c:pt idx="113">
                  <c:v>5490</c:v>
                </c:pt>
                <c:pt idx="114">
                  <c:v>5539</c:v>
                </c:pt>
                <c:pt idx="115">
                  <c:v>5942</c:v>
                </c:pt>
                <c:pt idx="116">
                  <c:v>5949.5</c:v>
                </c:pt>
                <c:pt idx="117">
                  <c:v>5955</c:v>
                </c:pt>
                <c:pt idx="118">
                  <c:v>5998</c:v>
                </c:pt>
                <c:pt idx="119">
                  <c:v>6039</c:v>
                </c:pt>
                <c:pt idx="120">
                  <c:v>6076</c:v>
                </c:pt>
                <c:pt idx="121">
                  <c:v>6130</c:v>
                </c:pt>
                <c:pt idx="122">
                  <c:v>6182</c:v>
                </c:pt>
                <c:pt idx="123">
                  <c:v>6197</c:v>
                </c:pt>
                <c:pt idx="124">
                  <c:v>6204.5</c:v>
                </c:pt>
                <c:pt idx="125">
                  <c:v>6210</c:v>
                </c:pt>
                <c:pt idx="126">
                  <c:v>6217.5</c:v>
                </c:pt>
                <c:pt idx="127">
                  <c:v>6238</c:v>
                </c:pt>
                <c:pt idx="128">
                  <c:v>6264</c:v>
                </c:pt>
                <c:pt idx="129">
                  <c:v>6279</c:v>
                </c:pt>
                <c:pt idx="130">
                  <c:v>6645</c:v>
                </c:pt>
                <c:pt idx="131">
                  <c:v>6665.5</c:v>
                </c:pt>
                <c:pt idx="132">
                  <c:v>6665.5</c:v>
                </c:pt>
                <c:pt idx="133">
                  <c:v>6675</c:v>
                </c:pt>
                <c:pt idx="134">
                  <c:v>6723.5</c:v>
                </c:pt>
                <c:pt idx="135">
                  <c:v>6742</c:v>
                </c:pt>
                <c:pt idx="136">
                  <c:v>6818</c:v>
                </c:pt>
                <c:pt idx="137">
                  <c:v>6833</c:v>
                </c:pt>
                <c:pt idx="138">
                  <c:v>7296</c:v>
                </c:pt>
                <c:pt idx="139">
                  <c:v>7359.5</c:v>
                </c:pt>
                <c:pt idx="140">
                  <c:v>7378</c:v>
                </c:pt>
                <c:pt idx="141">
                  <c:v>7391</c:v>
                </c:pt>
                <c:pt idx="142">
                  <c:v>7421</c:v>
                </c:pt>
                <c:pt idx="143">
                  <c:v>7421</c:v>
                </c:pt>
                <c:pt idx="144">
                  <c:v>7424.5</c:v>
                </c:pt>
                <c:pt idx="145">
                  <c:v>7430</c:v>
                </c:pt>
                <c:pt idx="146">
                  <c:v>7450.5</c:v>
                </c:pt>
                <c:pt idx="147">
                  <c:v>7476.5</c:v>
                </c:pt>
                <c:pt idx="148">
                  <c:v>7562</c:v>
                </c:pt>
                <c:pt idx="149">
                  <c:v>7571.5</c:v>
                </c:pt>
                <c:pt idx="150">
                  <c:v>7584.5</c:v>
                </c:pt>
                <c:pt idx="151">
                  <c:v>7605</c:v>
                </c:pt>
                <c:pt idx="152">
                  <c:v>7618</c:v>
                </c:pt>
                <c:pt idx="153">
                  <c:v>7625.5</c:v>
                </c:pt>
                <c:pt idx="154">
                  <c:v>7960</c:v>
                </c:pt>
                <c:pt idx="155">
                  <c:v>7967.5</c:v>
                </c:pt>
                <c:pt idx="156">
                  <c:v>7973</c:v>
                </c:pt>
                <c:pt idx="157">
                  <c:v>8016</c:v>
                </c:pt>
                <c:pt idx="158">
                  <c:v>8051.5</c:v>
                </c:pt>
                <c:pt idx="159">
                  <c:v>8068</c:v>
                </c:pt>
                <c:pt idx="160">
                  <c:v>8072</c:v>
                </c:pt>
                <c:pt idx="161">
                  <c:v>8124</c:v>
                </c:pt>
                <c:pt idx="162">
                  <c:v>8142.5</c:v>
                </c:pt>
                <c:pt idx="163">
                  <c:v>8189</c:v>
                </c:pt>
                <c:pt idx="164">
                  <c:v>8209.5</c:v>
                </c:pt>
                <c:pt idx="165">
                  <c:v>8228</c:v>
                </c:pt>
                <c:pt idx="166">
                  <c:v>8248.5</c:v>
                </c:pt>
                <c:pt idx="167">
                  <c:v>8269</c:v>
                </c:pt>
                <c:pt idx="168">
                  <c:v>8274.5</c:v>
                </c:pt>
                <c:pt idx="169">
                  <c:v>8644.5</c:v>
                </c:pt>
                <c:pt idx="170">
                  <c:v>8663</c:v>
                </c:pt>
                <c:pt idx="171">
                  <c:v>8665</c:v>
                </c:pt>
                <c:pt idx="172">
                  <c:v>8670.5</c:v>
                </c:pt>
                <c:pt idx="173">
                  <c:v>8678</c:v>
                </c:pt>
                <c:pt idx="174">
                  <c:v>8804.5</c:v>
                </c:pt>
                <c:pt idx="175">
                  <c:v>9321.5</c:v>
                </c:pt>
                <c:pt idx="176">
                  <c:v>9398</c:v>
                </c:pt>
                <c:pt idx="177">
                  <c:v>9398</c:v>
                </c:pt>
                <c:pt idx="178">
                  <c:v>9621</c:v>
                </c:pt>
                <c:pt idx="179">
                  <c:v>9623</c:v>
                </c:pt>
                <c:pt idx="180">
                  <c:v>9998.5</c:v>
                </c:pt>
                <c:pt idx="181">
                  <c:v>10054.5</c:v>
                </c:pt>
                <c:pt idx="182">
                  <c:v>10222</c:v>
                </c:pt>
                <c:pt idx="183">
                  <c:v>10251.5</c:v>
                </c:pt>
                <c:pt idx="184">
                  <c:v>10313</c:v>
                </c:pt>
                <c:pt idx="185">
                  <c:v>10703.5</c:v>
                </c:pt>
                <c:pt idx="186">
                  <c:v>10793</c:v>
                </c:pt>
                <c:pt idx="187">
                  <c:v>10871</c:v>
                </c:pt>
                <c:pt idx="188">
                  <c:v>11005</c:v>
                </c:pt>
                <c:pt idx="189">
                  <c:v>11457</c:v>
                </c:pt>
                <c:pt idx="190">
                  <c:v>11550</c:v>
                </c:pt>
                <c:pt idx="191">
                  <c:v>11710</c:v>
                </c:pt>
                <c:pt idx="192">
                  <c:v>12070.5</c:v>
                </c:pt>
                <c:pt idx="193">
                  <c:v>12283</c:v>
                </c:pt>
                <c:pt idx="194">
                  <c:v>12785</c:v>
                </c:pt>
                <c:pt idx="195">
                  <c:v>13030.5</c:v>
                </c:pt>
                <c:pt idx="196">
                  <c:v>13432</c:v>
                </c:pt>
                <c:pt idx="197">
                  <c:v>13568</c:v>
                </c:pt>
                <c:pt idx="198">
                  <c:v>14131.5</c:v>
                </c:pt>
                <c:pt idx="199">
                  <c:v>14468.5</c:v>
                </c:pt>
                <c:pt idx="200">
                  <c:v>15004</c:v>
                </c:pt>
                <c:pt idx="201">
                  <c:v>15735</c:v>
                </c:pt>
                <c:pt idx="202">
                  <c:v>16254</c:v>
                </c:pt>
                <c:pt idx="203">
                  <c:v>16267</c:v>
                </c:pt>
                <c:pt idx="204">
                  <c:v>17074</c:v>
                </c:pt>
                <c:pt idx="205">
                  <c:v>17539</c:v>
                </c:pt>
                <c:pt idx="206">
                  <c:v>17820</c:v>
                </c:pt>
                <c:pt idx="207">
                  <c:v>18259</c:v>
                </c:pt>
                <c:pt idx="208">
                  <c:v>18327</c:v>
                </c:pt>
                <c:pt idx="209">
                  <c:v>19107</c:v>
                </c:pt>
                <c:pt idx="210">
                  <c:v>19189</c:v>
                </c:pt>
                <c:pt idx="211">
                  <c:v>20422</c:v>
                </c:pt>
                <c:pt idx="212">
                  <c:v>21173</c:v>
                </c:pt>
                <c:pt idx="213">
                  <c:v>21199</c:v>
                </c:pt>
                <c:pt idx="214">
                  <c:v>21201</c:v>
                </c:pt>
                <c:pt idx="215">
                  <c:v>21739</c:v>
                </c:pt>
                <c:pt idx="216">
                  <c:v>21863</c:v>
                </c:pt>
                <c:pt idx="217">
                  <c:v>21904</c:v>
                </c:pt>
                <c:pt idx="218">
                  <c:v>22351</c:v>
                </c:pt>
                <c:pt idx="219">
                  <c:v>22432</c:v>
                </c:pt>
                <c:pt idx="220">
                  <c:v>22475</c:v>
                </c:pt>
                <c:pt idx="221">
                  <c:v>22486</c:v>
                </c:pt>
                <c:pt idx="222">
                  <c:v>22501</c:v>
                </c:pt>
                <c:pt idx="223">
                  <c:v>23152</c:v>
                </c:pt>
                <c:pt idx="224">
                  <c:v>23162</c:v>
                </c:pt>
                <c:pt idx="225">
                  <c:v>23193</c:v>
                </c:pt>
                <c:pt idx="226">
                  <c:v>23258</c:v>
                </c:pt>
                <c:pt idx="227">
                  <c:v>23790</c:v>
                </c:pt>
                <c:pt idx="228">
                  <c:v>23821</c:v>
                </c:pt>
                <c:pt idx="229">
                  <c:v>23842</c:v>
                </c:pt>
                <c:pt idx="230">
                  <c:v>24480</c:v>
                </c:pt>
                <c:pt idx="231">
                  <c:v>24521</c:v>
                </c:pt>
                <c:pt idx="232">
                  <c:v>25903</c:v>
                </c:pt>
                <c:pt idx="233">
                  <c:v>27149</c:v>
                </c:pt>
                <c:pt idx="234">
                  <c:v>28611</c:v>
                </c:pt>
                <c:pt idx="235">
                  <c:v>28624</c:v>
                </c:pt>
                <c:pt idx="236">
                  <c:v>28665</c:v>
                </c:pt>
                <c:pt idx="237">
                  <c:v>28670.5</c:v>
                </c:pt>
                <c:pt idx="238">
                  <c:v>28672.5</c:v>
                </c:pt>
                <c:pt idx="239">
                  <c:v>28685.5</c:v>
                </c:pt>
                <c:pt idx="240">
                  <c:v>29256.5</c:v>
                </c:pt>
                <c:pt idx="241">
                  <c:v>29256.5</c:v>
                </c:pt>
                <c:pt idx="242">
                  <c:v>29293.5</c:v>
                </c:pt>
                <c:pt idx="243">
                  <c:v>29293.5</c:v>
                </c:pt>
                <c:pt idx="244">
                  <c:v>29334.5</c:v>
                </c:pt>
                <c:pt idx="245">
                  <c:v>29334.5</c:v>
                </c:pt>
                <c:pt idx="246">
                  <c:v>30000.5</c:v>
                </c:pt>
                <c:pt idx="247">
                  <c:v>30000.5</c:v>
                </c:pt>
                <c:pt idx="248">
                  <c:v>30000.5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  <c:pt idx="114">
                  <c:v>2.006552999955602E-2</c:v>
                </c:pt>
                <c:pt idx="215">
                  <c:v>-1.4660469998489134E-2</c:v>
                </c:pt>
                <c:pt idx="224">
                  <c:v>-1.3286260000313632E-2</c:v>
                </c:pt>
                <c:pt idx="226">
                  <c:v>-1.2180339996120892E-2</c:v>
                </c:pt>
                <c:pt idx="228">
                  <c:v>-1.2438329998985864E-2</c:v>
                </c:pt>
                <c:pt idx="233">
                  <c:v>-1.7499770001450088E-2</c:v>
                </c:pt>
                <c:pt idx="234">
                  <c:v>-1.6245029997662641E-2</c:v>
                </c:pt>
                <c:pt idx="237">
                  <c:v>-2.7743965001718607E-2</c:v>
                </c:pt>
                <c:pt idx="238">
                  <c:v>-3.5683424997841939E-2</c:v>
                </c:pt>
                <c:pt idx="239">
                  <c:v>-2.7789915002358612E-2</c:v>
                </c:pt>
                <c:pt idx="240">
                  <c:v>-2.1805745040182956E-2</c:v>
                </c:pt>
                <c:pt idx="241">
                  <c:v>-2.180574499652721E-2</c:v>
                </c:pt>
                <c:pt idx="242">
                  <c:v>-2.3385755172057543E-2</c:v>
                </c:pt>
                <c:pt idx="243">
                  <c:v>-2.338575499743456E-2</c:v>
                </c:pt>
                <c:pt idx="244">
                  <c:v>-2.5344685025629587E-2</c:v>
                </c:pt>
                <c:pt idx="245">
                  <c:v>-2.5344684996525757E-2</c:v>
                </c:pt>
                <c:pt idx="246">
                  <c:v>-2.408486521744635E-2</c:v>
                </c:pt>
                <c:pt idx="247">
                  <c:v>-2.408486521744635E-2</c:v>
                </c:pt>
                <c:pt idx="248">
                  <c:v>-2.4084864999167621E-2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8F-4D1F-A4E9-2ECE53439BD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34">
                    <c:v>0</c:v>
                  </c:pt>
                  <c:pt idx="37">
                    <c:v>0</c:v>
                  </c:pt>
                  <c:pt idx="39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34">
                    <c:v>0</c:v>
                  </c:pt>
                  <c:pt idx="37">
                    <c:v>0</c:v>
                  </c:pt>
                  <c:pt idx="39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-5407.5</c:v>
                </c:pt>
                <c:pt idx="1">
                  <c:v>-4738</c:v>
                </c:pt>
                <c:pt idx="2">
                  <c:v>-4239.5</c:v>
                </c:pt>
                <c:pt idx="3">
                  <c:v>-4219</c:v>
                </c:pt>
                <c:pt idx="4">
                  <c:v>-4118.5</c:v>
                </c:pt>
                <c:pt idx="5">
                  <c:v>-3557</c:v>
                </c:pt>
                <c:pt idx="6">
                  <c:v>-3516</c:v>
                </c:pt>
                <c:pt idx="7">
                  <c:v>-3477</c:v>
                </c:pt>
                <c:pt idx="8">
                  <c:v>-3458.5</c:v>
                </c:pt>
                <c:pt idx="9">
                  <c:v>-3402.5</c:v>
                </c:pt>
                <c:pt idx="10">
                  <c:v>-2811</c:v>
                </c:pt>
                <c:pt idx="11">
                  <c:v>-2798</c:v>
                </c:pt>
                <c:pt idx="12">
                  <c:v>-2792.5</c:v>
                </c:pt>
                <c:pt idx="13">
                  <c:v>-1384.5</c:v>
                </c:pt>
                <c:pt idx="14">
                  <c:v>-1377</c:v>
                </c:pt>
                <c:pt idx="15">
                  <c:v>-1310</c:v>
                </c:pt>
                <c:pt idx="16">
                  <c:v>-13</c:v>
                </c:pt>
                <c:pt idx="17">
                  <c:v>-7.5</c:v>
                </c:pt>
                <c:pt idx="18">
                  <c:v>0</c:v>
                </c:pt>
                <c:pt idx="19">
                  <c:v>0</c:v>
                </c:pt>
                <c:pt idx="20">
                  <c:v>24</c:v>
                </c:pt>
                <c:pt idx="21">
                  <c:v>87.5</c:v>
                </c:pt>
                <c:pt idx="22">
                  <c:v>91</c:v>
                </c:pt>
                <c:pt idx="23">
                  <c:v>115.5</c:v>
                </c:pt>
                <c:pt idx="24">
                  <c:v>152</c:v>
                </c:pt>
                <c:pt idx="25">
                  <c:v>496</c:v>
                </c:pt>
                <c:pt idx="26">
                  <c:v>550.5</c:v>
                </c:pt>
                <c:pt idx="27">
                  <c:v>565</c:v>
                </c:pt>
                <c:pt idx="28">
                  <c:v>581.5</c:v>
                </c:pt>
                <c:pt idx="29">
                  <c:v>583.5</c:v>
                </c:pt>
                <c:pt idx="30">
                  <c:v>585.5</c:v>
                </c:pt>
                <c:pt idx="31">
                  <c:v>591</c:v>
                </c:pt>
                <c:pt idx="32">
                  <c:v>594.5</c:v>
                </c:pt>
                <c:pt idx="33">
                  <c:v>624.5</c:v>
                </c:pt>
                <c:pt idx="34">
                  <c:v>632.5</c:v>
                </c:pt>
                <c:pt idx="35">
                  <c:v>635.5</c:v>
                </c:pt>
                <c:pt idx="36">
                  <c:v>648.5</c:v>
                </c:pt>
                <c:pt idx="37">
                  <c:v>656.5</c:v>
                </c:pt>
                <c:pt idx="38">
                  <c:v>661.5</c:v>
                </c:pt>
                <c:pt idx="39">
                  <c:v>663.5</c:v>
                </c:pt>
                <c:pt idx="40">
                  <c:v>669</c:v>
                </c:pt>
                <c:pt idx="41">
                  <c:v>675</c:v>
                </c:pt>
                <c:pt idx="42">
                  <c:v>676.5</c:v>
                </c:pt>
                <c:pt idx="43">
                  <c:v>702.5</c:v>
                </c:pt>
                <c:pt idx="44">
                  <c:v>708</c:v>
                </c:pt>
                <c:pt idx="45">
                  <c:v>710</c:v>
                </c:pt>
                <c:pt idx="46">
                  <c:v>717.5</c:v>
                </c:pt>
                <c:pt idx="47">
                  <c:v>725</c:v>
                </c:pt>
                <c:pt idx="48">
                  <c:v>738</c:v>
                </c:pt>
                <c:pt idx="49">
                  <c:v>754.5</c:v>
                </c:pt>
                <c:pt idx="50">
                  <c:v>803</c:v>
                </c:pt>
                <c:pt idx="51">
                  <c:v>818</c:v>
                </c:pt>
                <c:pt idx="52">
                  <c:v>846</c:v>
                </c:pt>
                <c:pt idx="53">
                  <c:v>1178.5</c:v>
                </c:pt>
                <c:pt idx="54">
                  <c:v>1186</c:v>
                </c:pt>
                <c:pt idx="55">
                  <c:v>1193.5</c:v>
                </c:pt>
                <c:pt idx="56">
                  <c:v>1201</c:v>
                </c:pt>
                <c:pt idx="57">
                  <c:v>1242</c:v>
                </c:pt>
                <c:pt idx="58">
                  <c:v>1257</c:v>
                </c:pt>
                <c:pt idx="59">
                  <c:v>1286.5</c:v>
                </c:pt>
                <c:pt idx="60">
                  <c:v>1320</c:v>
                </c:pt>
                <c:pt idx="61">
                  <c:v>1340.5</c:v>
                </c:pt>
                <c:pt idx="62">
                  <c:v>1359</c:v>
                </c:pt>
                <c:pt idx="63">
                  <c:v>1374</c:v>
                </c:pt>
                <c:pt idx="64">
                  <c:v>1379.5</c:v>
                </c:pt>
                <c:pt idx="65">
                  <c:v>1385</c:v>
                </c:pt>
                <c:pt idx="66">
                  <c:v>1392.5</c:v>
                </c:pt>
                <c:pt idx="67">
                  <c:v>1413</c:v>
                </c:pt>
                <c:pt idx="68">
                  <c:v>1415</c:v>
                </c:pt>
                <c:pt idx="69">
                  <c:v>1430</c:v>
                </c:pt>
                <c:pt idx="70">
                  <c:v>1502.5</c:v>
                </c:pt>
                <c:pt idx="71">
                  <c:v>1904</c:v>
                </c:pt>
                <c:pt idx="72">
                  <c:v>1921</c:v>
                </c:pt>
                <c:pt idx="73">
                  <c:v>1926.5</c:v>
                </c:pt>
                <c:pt idx="74">
                  <c:v>1958</c:v>
                </c:pt>
                <c:pt idx="75">
                  <c:v>2038</c:v>
                </c:pt>
                <c:pt idx="76">
                  <c:v>2045.5</c:v>
                </c:pt>
                <c:pt idx="77">
                  <c:v>2103</c:v>
                </c:pt>
                <c:pt idx="78">
                  <c:v>2114.5</c:v>
                </c:pt>
                <c:pt idx="79">
                  <c:v>2118</c:v>
                </c:pt>
                <c:pt idx="80">
                  <c:v>2136.5</c:v>
                </c:pt>
                <c:pt idx="81">
                  <c:v>2200</c:v>
                </c:pt>
                <c:pt idx="82">
                  <c:v>2200</c:v>
                </c:pt>
                <c:pt idx="83">
                  <c:v>2207.5</c:v>
                </c:pt>
                <c:pt idx="84">
                  <c:v>2521.5</c:v>
                </c:pt>
                <c:pt idx="85">
                  <c:v>2534.5</c:v>
                </c:pt>
                <c:pt idx="86">
                  <c:v>2689</c:v>
                </c:pt>
                <c:pt idx="87">
                  <c:v>2743</c:v>
                </c:pt>
                <c:pt idx="88">
                  <c:v>2797</c:v>
                </c:pt>
                <c:pt idx="89">
                  <c:v>2808</c:v>
                </c:pt>
                <c:pt idx="90">
                  <c:v>2815.5</c:v>
                </c:pt>
                <c:pt idx="91">
                  <c:v>2823</c:v>
                </c:pt>
                <c:pt idx="92">
                  <c:v>2830.5</c:v>
                </c:pt>
                <c:pt idx="93">
                  <c:v>3338</c:v>
                </c:pt>
                <c:pt idx="94">
                  <c:v>3373.5</c:v>
                </c:pt>
                <c:pt idx="95">
                  <c:v>3394</c:v>
                </c:pt>
                <c:pt idx="96">
                  <c:v>3896</c:v>
                </c:pt>
                <c:pt idx="97">
                  <c:v>3903.5</c:v>
                </c:pt>
                <c:pt idx="98">
                  <c:v>3993</c:v>
                </c:pt>
                <c:pt idx="99">
                  <c:v>4162</c:v>
                </c:pt>
                <c:pt idx="100">
                  <c:v>4190</c:v>
                </c:pt>
                <c:pt idx="101">
                  <c:v>4601</c:v>
                </c:pt>
                <c:pt idx="102">
                  <c:v>4616</c:v>
                </c:pt>
                <c:pt idx="103">
                  <c:v>4627</c:v>
                </c:pt>
                <c:pt idx="104">
                  <c:v>4670</c:v>
                </c:pt>
                <c:pt idx="105">
                  <c:v>4748</c:v>
                </c:pt>
                <c:pt idx="106">
                  <c:v>4774</c:v>
                </c:pt>
                <c:pt idx="107">
                  <c:v>4917.5</c:v>
                </c:pt>
                <c:pt idx="108">
                  <c:v>5257.5</c:v>
                </c:pt>
                <c:pt idx="109">
                  <c:v>5278</c:v>
                </c:pt>
                <c:pt idx="110">
                  <c:v>5341.5</c:v>
                </c:pt>
                <c:pt idx="111">
                  <c:v>5401</c:v>
                </c:pt>
                <c:pt idx="112">
                  <c:v>5486.5</c:v>
                </c:pt>
                <c:pt idx="113">
                  <c:v>5490</c:v>
                </c:pt>
                <c:pt idx="114">
                  <c:v>5539</c:v>
                </c:pt>
                <c:pt idx="115">
                  <c:v>5942</c:v>
                </c:pt>
                <c:pt idx="116">
                  <c:v>5949.5</c:v>
                </c:pt>
                <c:pt idx="117">
                  <c:v>5955</c:v>
                </c:pt>
                <c:pt idx="118">
                  <c:v>5998</c:v>
                </c:pt>
                <c:pt idx="119">
                  <c:v>6039</c:v>
                </c:pt>
                <c:pt idx="120">
                  <c:v>6076</c:v>
                </c:pt>
                <c:pt idx="121">
                  <c:v>6130</c:v>
                </c:pt>
                <c:pt idx="122">
                  <c:v>6182</c:v>
                </c:pt>
                <c:pt idx="123">
                  <c:v>6197</c:v>
                </c:pt>
                <c:pt idx="124">
                  <c:v>6204.5</c:v>
                </c:pt>
                <c:pt idx="125">
                  <c:v>6210</c:v>
                </c:pt>
                <c:pt idx="126">
                  <c:v>6217.5</c:v>
                </c:pt>
                <c:pt idx="127">
                  <c:v>6238</c:v>
                </c:pt>
                <c:pt idx="128">
                  <c:v>6264</c:v>
                </c:pt>
                <c:pt idx="129">
                  <c:v>6279</c:v>
                </c:pt>
                <c:pt idx="130">
                  <c:v>6645</c:v>
                </c:pt>
                <c:pt idx="131">
                  <c:v>6665.5</c:v>
                </c:pt>
                <c:pt idx="132">
                  <c:v>6665.5</c:v>
                </c:pt>
                <c:pt idx="133">
                  <c:v>6675</c:v>
                </c:pt>
                <c:pt idx="134">
                  <c:v>6723.5</c:v>
                </c:pt>
                <c:pt idx="135">
                  <c:v>6742</c:v>
                </c:pt>
                <c:pt idx="136">
                  <c:v>6818</c:v>
                </c:pt>
                <c:pt idx="137">
                  <c:v>6833</c:v>
                </c:pt>
                <c:pt idx="138">
                  <c:v>7296</c:v>
                </c:pt>
                <c:pt idx="139">
                  <c:v>7359.5</c:v>
                </c:pt>
                <c:pt idx="140">
                  <c:v>7378</c:v>
                </c:pt>
                <c:pt idx="141">
                  <c:v>7391</c:v>
                </c:pt>
                <c:pt idx="142">
                  <c:v>7421</c:v>
                </c:pt>
                <c:pt idx="143">
                  <c:v>7421</c:v>
                </c:pt>
                <c:pt idx="144">
                  <c:v>7424.5</c:v>
                </c:pt>
                <c:pt idx="145">
                  <c:v>7430</c:v>
                </c:pt>
                <c:pt idx="146">
                  <c:v>7450.5</c:v>
                </c:pt>
                <c:pt idx="147">
                  <c:v>7476.5</c:v>
                </c:pt>
                <c:pt idx="148">
                  <c:v>7562</c:v>
                </c:pt>
                <c:pt idx="149">
                  <c:v>7571.5</c:v>
                </c:pt>
                <c:pt idx="150">
                  <c:v>7584.5</c:v>
                </c:pt>
                <c:pt idx="151">
                  <c:v>7605</c:v>
                </c:pt>
                <c:pt idx="152">
                  <c:v>7618</c:v>
                </c:pt>
                <c:pt idx="153">
                  <c:v>7625.5</c:v>
                </c:pt>
                <c:pt idx="154">
                  <c:v>7960</c:v>
                </c:pt>
                <c:pt idx="155">
                  <c:v>7967.5</c:v>
                </c:pt>
                <c:pt idx="156">
                  <c:v>7973</c:v>
                </c:pt>
                <c:pt idx="157">
                  <c:v>8016</c:v>
                </c:pt>
                <c:pt idx="158">
                  <c:v>8051.5</c:v>
                </c:pt>
                <c:pt idx="159">
                  <c:v>8068</c:v>
                </c:pt>
                <c:pt idx="160">
                  <c:v>8072</c:v>
                </c:pt>
                <c:pt idx="161">
                  <c:v>8124</c:v>
                </c:pt>
                <c:pt idx="162">
                  <c:v>8142.5</c:v>
                </c:pt>
                <c:pt idx="163">
                  <c:v>8189</c:v>
                </c:pt>
                <c:pt idx="164">
                  <c:v>8209.5</c:v>
                </c:pt>
                <c:pt idx="165">
                  <c:v>8228</c:v>
                </c:pt>
                <c:pt idx="166">
                  <c:v>8248.5</c:v>
                </c:pt>
                <c:pt idx="167">
                  <c:v>8269</c:v>
                </c:pt>
                <c:pt idx="168">
                  <c:v>8274.5</c:v>
                </c:pt>
                <c:pt idx="169">
                  <c:v>8644.5</c:v>
                </c:pt>
                <c:pt idx="170">
                  <c:v>8663</c:v>
                </c:pt>
                <c:pt idx="171">
                  <c:v>8665</c:v>
                </c:pt>
                <c:pt idx="172">
                  <c:v>8670.5</c:v>
                </c:pt>
                <c:pt idx="173">
                  <c:v>8678</c:v>
                </c:pt>
                <c:pt idx="174">
                  <c:v>8804.5</c:v>
                </c:pt>
                <c:pt idx="175">
                  <c:v>9321.5</c:v>
                </c:pt>
                <c:pt idx="176">
                  <c:v>9398</c:v>
                </c:pt>
                <c:pt idx="177">
                  <c:v>9398</c:v>
                </c:pt>
                <c:pt idx="178">
                  <c:v>9621</c:v>
                </c:pt>
                <c:pt idx="179">
                  <c:v>9623</c:v>
                </c:pt>
                <c:pt idx="180">
                  <c:v>9998.5</c:v>
                </c:pt>
                <c:pt idx="181">
                  <c:v>10054.5</c:v>
                </c:pt>
                <c:pt idx="182">
                  <c:v>10222</c:v>
                </c:pt>
                <c:pt idx="183">
                  <c:v>10251.5</c:v>
                </c:pt>
                <c:pt idx="184">
                  <c:v>10313</c:v>
                </c:pt>
                <c:pt idx="185">
                  <c:v>10703.5</c:v>
                </c:pt>
                <c:pt idx="186">
                  <c:v>10793</c:v>
                </c:pt>
                <c:pt idx="187">
                  <c:v>10871</c:v>
                </c:pt>
                <c:pt idx="188">
                  <c:v>11005</c:v>
                </c:pt>
                <c:pt idx="189">
                  <c:v>11457</c:v>
                </c:pt>
                <c:pt idx="190">
                  <c:v>11550</c:v>
                </c:pt>
                <c:pt idx="191">
                  <c:v>11710</c:v>
                </c:pt>
                <c:pt idx="192">
                  <c:v>12070.5</c:v>
                </c:pt>
                <c:pt idx="193">
                  <c:v>12283</c:v>
                </c:pt>
                <c:pt idx="194">
                  <c:v>12785</c:v>
                </c:pt>
                <c:pt idx="195">
                  <c:v>13030.5</c:v>
                </c:pt>
                <c:pt idx="196">
                  <c:v>13432</c:v>
                </c:pt>
                <c:pt idx="197">
                  <c:v>13568</c:v>
                </c:pt>
                <c:pt idx="198">
                  <c:v>14131.5</c:v>
                </c:pt>
                <c:pt idx="199">
                  <c:v>14468.5</c:v>
                </c:pt>
                <c:pt idx="200">
                  <c:v>15004</c:v>
                </c:pt>
                <c:pt idx="201">
                  <c:v>15735</c:v>
                </c:pt>
                <c:pt idx="202">
                  <c:v>16254</c:v>
                </c:pt>
                <c:pt idx="203">
                  <c:v>16267</c:v>
                </c:pt>
                <c:pt idx="204">
                  <c:v>17074</c:v>
                </c:pt>
                <c:pt idx="205">
                  <c:v>17539</c:v>
                </c:pt>
                <c:pt idx="206">
                  <c:v>17820</c:v>
                </c:pt>
                <c:pt idx="207">
                  <c:v>18259</c:v>
                </c:pt>
                <c:pt idx="208">
                  <c:v>18327</c:v>
                </c:pt>
                <c:pt idx="209">
                  <c:v>19107</c:v>
                </c:pt>
                <c:pt idx="210">
                  <c:v>19189</c:v>
                </c:pt>
                <c:pt idx="211">
                  <c:v>20422</c:v>
                </c:pt>
                <c:pt idx="212">
                  <c:v>21173</c:v>
                </c:pt>
                <c:pt idx="213">
                  <c:v>21199</c:v>
                </c:pt>
                <c:pt idx="214">
                  <c:v>21201</c:v>
                </c:pt>
                <c:pt idx="215">
                  <c:v>21739</c:v>
                </c:pt>
                <c:pt idx="216">
                  <c:v>21863</c:v>
                </c:pt>
                <c:pt idx="217">
                  <c:v>21904</c:v>
                </c:pt>
                <c:pt idx="218">
                  <c:v>22351</c:v>
                </c:pt>
                <c:pt idx="219">
                  <c:v>22432</c:v>
                </c:pt>
                <c:pt idx="220">
                  <c:v>22475</c:v>
                </c:pt>
                <c:pt idx="221">
                  <c:v>22486</c:v>
                </c:pt>
                <c:pt idx="222">
                  <c:v>22501</c:v>
                </c:pt>
                <c:pt idx="223">
                  <c:v>23152</c:v>
                </c:pt>
                <c:pt idx="224">
                  <c:v>23162</c:v>
                </c:pt>
                <c:pt idx="225">
                  <c:v>23193</c:v>
                </c:pt>
                <c:pt idx="226">
                  <c:v>23258</c:v>
                </c:pt>
                <c:pt idx="227">
                  <c:v>23790</c:v>
                </c:pt>
                <c:pt idx="228">
                  <c:v>23821</c:v>
                </c:pt>
                <c:pt idx="229">
                  <c:v>23842</c:v>
                </c:pt>
                <c:pt idx="230">
                  <c:v>24480</c:v>
                </c:pt>
                <c:pt idx="231">
                  <c:v>24521</c:v>
                </c:pt>
                <c:pt idx="232">
                  <c:v>25903</c:v>
                </c:pt>
                <c:pt idx="233">
                  <c:v>27149</c:v>
                </c:pt>
                <c:pt idx="234">
                  <c:v>28611</c:v>
                </c:pt>
                <c:pt idx="235">
                  <c:v>28624</c:v>
                </c:pt>
                <c:pt idx="236">
                  <c:v>28665</c:v>
                </c:pt>
                <c:pt idx="237">
                  <c:v>28670.5</c:v>
                </c:pt>
                <c:pt idx="238">
                  <c:v>28672.5</c:v>
                </c:pt>
                <c:pt idx="239">
                  <c:v>28685.5</c:v>
                </c:pt>
                <c:pt idx="240">
                  <c:v>29256.5</c:v>
                </c:pt>
                <c:pt idx="241">
                  <c:v>29256.5</c:v>
                </c:pt>
                <c:pt idx="242">
                  <c:v>29293.5</c:v>
                </c:pt>
                <c:pt idx="243">
                  <c:v>29293.5</c:v>
                </c:pt>
                <c:pt idx="244">
                  <c:v>29334.5</c:v>
                </c:pt>
                <c:pt idx="245">
                  <c:v>29334.5</c:v>
                </c:pt>
                <c:pt idx="246">
                  <c:v>30000.5</c:v>
                </c:pt>
                <c:pt idx="247">
                  <c:v>30000.5</c:v>
                </c:pt>
                <c:pt idx="248">
                  <c:v>30000.5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8F-4D1F-A4E9-2ECE53439BD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34">
                    <c:v>0</c:v>
                  </c:pt>
                  <c:pt idx="37">
                    <c:v>0</c:v>
                  </c:pt>
                  <c:pt idx="39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34">
                    <c:v>0</c:v>
                  </c:pt>
                  <c:pt idx="37">
                    <c:v>0</c:v>
                  </c:pt>
                  <c:pt idx="39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-5407.5</c:v>
                </c:pt>
                <c:pt idx="1">
                  <c:v>-4738</c:v>
                </c:pt>
                <c:pt idx="2">
                  <c:v>-4239.5</c:v>
                </c:pt>
                <c:pt idx="3">
                  <c:v>-4219</c:v>
                </c:pt>
                <c:pt idx="4">
                  <c:v>-4118.5</c:v>
                </c:pt>
                <c:pt idx="5">
                  <c:v>-3557</c:v>
                </c:pt>
                <c:pt idx="6">
                  <c:v>-3516</c:v>
                </c:pt>
                <c:pt idx="7">
                  <c:v>-3477</c:v>
                </c:pt>
                <c:pt idx="8">
                  <c:v>-3458.5</c:v>
                </c:pt>
                <c:pt idx="9">
                  <c:v>-3402.5</c:v>
                </c:pt>
                <c:pt idx="10">
                  <c:v>-2811</c:v>
                </c:pt>
                <c:pt idx="11">
                  <c:v>-2798</c:v>
                </c:pt>
                <c:pt idx="12">
                  <c:v>-2792.5</c:v>
                </c:pt>
                <c:pt idx="13">
                  <c:v>-1384.5</c:v>
                </c:pt>
                <c:pt idx="14">
                  <c:v>-1377</c:v>
                </c:pt>
                <c:pt idx="15">
                  <c:v>-1310</c:v>
                </c:pt>
                <c:pt idx="16">
                  <c:v>-13</c:v>
                </c:pt>
                <c:pt idx="17">
                  <c:v>-7.5</c:v>
                </c:pt>
                <c:pt idx="18">
                  <c:v>0</c:v>
                </c:pt>
                <c:pt idx="19">
                  <c:v>0</c:v>
                </c:pt>
                <c:pt idx="20">
                  <c:v>24</c:v>
                </c:pt>
                <c:pt idx="21">
                  <c:v>87.5</c:v>
                </c:pt>
                <c:pt idx="22">
                  <c:v>91</c:v>
                </c:pt>
                <c:pt idx="23">
                  <c:v>115.5</c:v>
                </c:pt>
                <c:pt idx="24">
                  <c:v>152</c:v>
                </c:pt>
                <c:pt idx="25">
                  <c:v>496</c:v>
                </c:pt>
                <c:pt idx="26">
                  <c:v>550.5</c:v>
                </c:pt>
                <c:pt idx="27">
                  <c:v>565</c:v>
                </c:pt>
                <c:pt idx="28">
                  <c:v>581.5</c:v>
                </c:pt>
                <c:pt idx="29">
                  <c:v>583.5</c:v>
                </c:pt>
                <c:pt idx="30">
                  <c:v>585.5</c:v>
                </c:pt>
                <c:pt idx="31">
                  <c:v>591</c:v>
                </c:pt>
                <c:pt idx="32">
                  <c:v>594.5</c:v>
                </c:pt>
                <c:pt idx="33">
                  <c:v>624.5</c:v>
                </c:pt>
                <c:pt idx="34">
                  <c:v>632.5</c:v>
                </c:pt>
                <c:pt idx="35">
                  <c:v>635.5</c:v>
                </c:pt>
                <c:pt idx="36">
                  <c:v>648.5</c:v>
                </c:pt>
                <c:pt idx="37">
                  <c:v>656.5</c:v>
                </c:pt>
                <c:pt idx="38">
                  <c:v>661.5</c:v>
                </c:pt>
                <c:pt idx="39">
                  <c:v>663.5</c:v>
                </c:pt>
                <c:pt idx="40">
                  <c:v>669</c:v>
                </c:pt>
                <c:pt idx="41">
                  <c:v>675</c:v>
                </c:pt>
                <c:pt idx="42">
                  <c:v>676.5</c:v>
                </c:pt>
                <c:pt idx="43">
                  <c:v>702.5</c:v>
                </c:pt>
                <c:pt idx="44">
                  <c:v>708</c:v>
                </c:pt>
                <c:pt idx="45">
                  <c:v>710</c:v>
                </c:pt>
                <c:pt idx="46">
                  <c:v>717.5</c:v>
                </c:pt>
                <c:pt idx="47">
                  <c:v>725</c:v>
                </c:pt>
                <c:pt idx="48">
                  <c:v>738</c:v>
                </c:pt>
                <c:pt idx="49">
                  <c:v>754.5</c:v>
                </c:pt>
                <c:pt idx="50">
                  <c:v>803</c:v>
                </c:pt>
                <c:pt idx="51">
                  <c:v>818</c:v>
                </c:pt>
                <c:pt idx="52">
                  <c:v>846</c:v>
                </c:pt>
                <c:pt idx="53">
                  <c:v>1178.5</c:v>
                </c:pt>
                <c:pt idx="54">
                  <c:v>1186</c:v>
                </c:pt>
                <c:pt idx="55">
                  <c:v>1193.5</c:v>
                </c:pt>
                <c:pt idx="56">
                  <c:v>1201</c:v>
                </c:pt>
                <c:pt idx="57">
                  <c:v>1242</c:v>
                </c:pt>
                <c:pt idx="58">
                  <c:v>1257</c:v>
                </c:pt>
                <c:pt idx="59">
                  <c:v>1286.5</c:v>
                </c:pt>
                <c:pt idx="60">
                  <c:v>1320</c:v>
                </c:pt>
                <c:pt idx="61">
                  <c:v>1340.5</c:v>
                </c:pt>
                <c:pt idx="62">
                  <c:v>1359</c:v>
                </c:pt>
                <c:pt idx="63">
                  <c:v>1374</c:v>
                </c:pt>
                <c:pt idx="64">
                  <c:v>1379.5</c:v>
                </c:pt>
                <c:pt idx="65">
                  <c:v>1385</c:v>
                </c:pt>
                <c:pt idx="66">
                  <c:v>1392.5</c:v>
                </c:pt>
                <c:pt idx="67">
                  <c:v>1413</c:v>
                </c:pt>
                <c:pt idx="68">
                  <c:v>1415</c:v>
                </c:pt>
                <c:pt idx="69">
                  <c:v>1430</c:v>
                </c:pt>
                <c:pt idx="70">
                  <c:v>1502.5</c:v>
                </c:pt>
                <c:pt idx="71">
                  <c:v>1904</c:v>
                </c:pt>
                <c:pt idx="72">
                  <c:v>1921</c:v>
                </c:pt>
                <c:pt idx="73">
                  <c:v>1926.5</c:v>
                </c:pt>
                <c:pt idx="74">
                  <c:v>1958</c:v>
                </c:pt>
                <c:pt idx="75">
                  <c:v>2038</c:v>
                </c:pt>
                <c:pt idx="76">
                  <c:v>2045.5</c:v>
                </c:pt>
                <c:pt idx="77">
                  <c:v>2103</c:v>
                </c:pt>
                <c:pt idx="78">
                  <c:v>2114.5</c:v>
                </c:pt>
                <c:pt idx="79">
                  <c:v>2118</c:v>
                </c:pt>
                <c:pt idx="80">
                  <c:v>2136.5</c:v>
                </c:pt>
                <c:pt idx="81">
                  <c:v>2200</c:v>
                </c:pt>
                <c:pt idx="82">
                  <c:v>2200</c:v>
                </c:pt>
                <c:pt idx="83">
                  <c:v>2207.5</c:v>
                </c:pt>
                <c:pt idx="84">
                  <c:v>2521.5</c:v>
                </c:pt>
                <c:pt idx="85">
                  <c:v>2534.5</c:v>
                </c:pt>
                <c:pt idx="86">
                  <c:v>2689</c:v>
                </c:pt>
                <c:pt idx="87">
                  <c:v>2743</c:v>
                </c:pt>
                <c:pt idx="88">
                  <c:v>2797</c:v>
                </c:pt>
                <c:pt idx="89">
                  <c:v>2808</c:v>
                </c:pt>
                <c:pt idx="90">
                  <c:v>2815.5</c:v>
                </c:pt>
                <c:pt idx="91">
                  <c:v>2823</c:v>
                </c:pt>
                <c:pt idx="92">
                  <c:v>2830.5</c:v>
                </c:pt>
                <c:pt idx="93">
                  <c:v>3338</c:v>
                </c:pt>
                <c:pt idx="94">
                  <c:v>3373.5</c:v>
                </c:pt>
                <c:pt idx="95">
                  <c:v>3394</c:v>
                </c:pt>
                <c:pt idx="96">
                  <c:v>3896</c:v>
                </c:pt>
                <c:pt idx="97">
                  <c:v>3903.5</c:v>
                </c:pt>
                <c:pt idx="98">
                  <c:v>3993</c:v>
                </c:pt>
                <c:pt idx="99">
                  <c:v>4162</c:v>
                </c:pt>
                <c:pt idx="100">
                  <c:v>4190</c:v>
                </c:pt>
                <c:pt idx="101">
                  <c:v>4601</c:v>
                </c:pt>
                <c:pt idx="102">
                  <c:v>4616</c:v>
                </c:pt>
                <c:pt idx="103">
                  <c:v>4627</c:v>
                </c:pt>
                <c:pt idx="104">
                  <c:v>4670</c:v>
                </c:pt>
                <c:pt idx="105">
                  <c:v>4748</c:v>
                </c:pt>
                <c:pt idx="106">
                  <c:v>4774</c:v>
                </c:pt>
                <c:pt idx="107">
                  <c:v>4917.5</c:v>
                </c:pt>
                <c:pt idx="108">
                  <c:v>5257.5</c:v>
                </c:pt>
                <c:pt idx="109">
                  <c:v>5278</c:v>
                </c:pt>
                <c:pt idx="110">
                  <c:v>5341.5</c:v>
                </c:pt>
                <c:pt idx="111">
                  <c:v>5401</c:v>
                </c:pt>
                <c:pt idx="112">
                  <c:v>5486.5</c:v>
                </c:pt>
                <c:pt idx="113">
                  <c:v>5490</c:v>
                </c:pt>
                <c:pt idx="114">
                  <c:v>5539</c:v>
                </c:pt>
                <c:pt idx="115">
                  <c:v>5942</c:v>
                </c:pt>
                <c:pt idx="116">
                  <c:v>5949.5</c:v>
                </c:pt>
                <c:pt idx="117">
                  <c:v>5955</c:v>
                </c:pt>
                <c:pt idx="118">
                  <c:v>5998</c:v>
                </c:pt>
                <c:pt idx="119">
                  <c:v>6039</c:v>
                </c:pt>
                <c:pt idx="120">
                  <c:v>6076</c:v>
                </c:pt>
                <c:pt idx="121">
                  <c:v>6130</c:v>
                </c:pt>
                <c:pt idx="122">
                  <c:v>6182</c:v>
                </c:pt>
                <c:pt idx="123">
                  <c:v>6197</c:v>
                </c:pt>
                <c:pt idx="124">
                  <c:v>6204.5</c:v>
                </c:pt>
                <c:pt idx="125">
                  <c:v>6210</c:v>
                </c:pt>
                <c:pt idx="126">
                  <c:v>6217.5</c:v>
                </c:pt>
                <c:pt idx="127">
                  <c:v>6238</c:v>
                </c:pt>
                <c:pt idx="128">
                  <c:v>6264</c:v>
                </c:pt>
                <c:pt idx="129">
                  <c:v>6279</c:v>
                </c:pt>
                <c:pt idx="130">
                  <c:v>6645</c:v>
                </c:pt>
                <c:pt idx="131">
                  <c:v>6665.5</c:v>
                </c:pt>
                <c:pt idx="132">
                  <c:v>6665.5</c:v>
                </c:pt>
                <c:pt idx="133">
                  <c:v>6675</c:v>
                </c:pt>
                <c:pt idx="134">
                  <c:v>6723.5</c:v>
                </c:pt>
                <c:pt idx="135">
                  <c:v>6742</c:v>
                </c:pt>
                <c:pt idx="136">
                  <c:v>6818</c:v>
                </c:pt>
                <c:pt idx="137">
                  <c:v>6833</c:v>
                </c:pt>
                <c:pt idx="138">
                  <c:v>7296</c:v>
                </c:pt>
                <c:pt idx="139">
                  <c:v>7359.5</c:v>
                </c:pt>
                <c:pt idx="140">
                  <c:v>7378</c:v>
                </c:pt>
                <c:pt idx="141">
                  <c:v>7391</c:v>
                </c:pt>
                <c:pt idx="142">
                  <c:v>7421</c:v>
                </c:pt>
                <c:pt idx="143">
                  <c:v>7421</c:v>
                </c:pt>
                <c:pt idx="144">
                  <c:v>7424.5</c:v>
                </c:pt>
                <c:pt idx="145">
                  <c:v>7430</c:v>
                </c:pt>
                <c:pt idx="146">
                  <c:v>7450.5</c:v>
                </c:pt>
                <c:pt idx="147">
                  <c:v>7476.5</c:v>
                </c:pt>
                <c:pt idx="148">
                  <c:v>7562</c:v>
                </c:pt>
                <c:pt idx="149">
                  <c:v>7571.5</c:v>
                </c:pt>
                <c:pt idx="150">
                  <c:v>7584.5</c:v>
                </c:pt>
                <c:pt idx="151">
                  <c:v>7605</c:v>
                </c:pt>
                <c:pt idx="152">
                  <c:v>7618</c:v>
                </c:pt>
                <c:pt idx="153">
                  <c:v>7625.5</c:v>
                </c:pt>
                <c:pt idx="154">
                  <c:v>7960</c:v>
                </c:pt>
                <c:pt idx="155">
                  <c:v>7967.5</c:v>
                </c:pt>
                <c:pt idx="156">
                  <c:v>7973</c:v>
                </c:pt>
                <c:pt idx="157">
                  <c:v>8016</c:v>
                </c:pt>
                <c:pt idx="158">
                  <c:v>8051.5</c:v>
                </c:pt>
                <c:pt idx="159">
                  <c:v>8068</c:v>
                </c:pt>
                <c:pt idx="160">
                  <c:v>8072</c:v>
                </c:pt>
                <c:pt idx="161">
                  <c:v>8124</c:v>
                </c:pt>
                <c:pt idx="162">
                  <c:v>8142.5</c:v>
                </c:pt>
                <c:pt idx="163">
                  <c:v>8189</c:v>
                </c:pt>
                <c:pt idx="164">
                  <c:v>8209.5</c:v>
                </c:pt>
                <c:pt idx="165">
                  <c:v>8228</c:v>
                </c:pt>
                <c:pt idx="166">
                  <c:v>8248.5</c:v>
                </c:pt>
                <c:pt idx="167">
                  <c:v>8269</c:v>
                </c:pt>
                <c:pt idx="168">
                  <c:v>8274.5</c:v>
                </c:pt>
                <c:pt idx="169">
                  <c:v>8644.5</c:v>
                </c:pt>
                <c:pt idx="170">
                  <c:v>8663</c:v>
                </c:pt>
                <c:pt idx="171">
                  <c:v>8665</c:v>
                </c:pt>
                <c:pt idx="172">
                  <c:v>8670.5</c:v>
                </c:pt>
                <c:pt idx="173">
                  <c:v>8678</c:v>
                </c:pt>
                <c:pt idx="174">
                  <c:v>8804.5</c:v>
                </c:pt>
                <c:pt idx="175">
                  <c:v>9321.5</c:v>
                </c:pt>
                <c:pt idx="176">
                  <c:v>9398</c:v>
                </c:pt>
                <c:pt idx="177">
                  <c:v>9398</c:v>
                </c:pt>
                <c:pt idx="178">
                  <c:v>9621</c:v>
                </c:pt>
                <c:pt idx="179">
                  <c:v>9623</c:v>
                </c:pt>
                <c:pt idx="180">
                  <c:v>9998.5</c:v>
                </c:pt>
                <c:pt idx="181">
                  <c:v>10054.5</c:v>
                </c:pt>
                <c:pt idx="182">
                  <c:v>10222</c:v>
                </c:pt>
                <c:pt idx="183">
                  <c:v>10251.5</c:v>
                </c:pt>
                <c:pt idx="184">
                  <c:v>10313</c:v>
                </c:pt>
                <c:pt idx="185">
                  <c:v>10703.5</c:v>
                </c:pt>
                <c:pt idx="186">
                  <c:v>10793</c:v>
                </c:pt>
                <c:pt idx="187">
                  <c:v>10871</c:v>
                </c:pt>
                <c:pt idx="188">
                  <c:v>11005</c:v>
                </c:pt>
                <c:pt idx="189">
                  <c:v>11457</c:v>
                </c:pt>
                <c:pt idx="190">
                  <c:v>11550</c:v>
                </c:pt>
                <c:pt idx="191">
                  <c:v>11710</c:v>
                </c:pt>
                <c:pt idx="192">
                  <c:v>12070.5</c:v>
                </c:pt>
                <c:pt idx="193">
                  <c:v>12283</c:v>
                </c:pt>
                <c:pt idx="194">
                  <c:v>12785</c:v>
                </c:pt>
                <c:pt idx="195">
                  <c:v>13030.5</c:v>
                </c:pt>
                <c:pt idx="196">
                  <c:v>13432</c:v>
                </c:pt>
                <c:pt idx="197">
                  <c:v>13568</c:v>
                </c:pt>
                <c:pt idx="198">
                  <c:v>14131.5</c:v>
                </c:pt>
                <c:pt idx="199">
                  <c:v>14468.5</c:v>
                </c:pt>
                <c:pt idx="200">
                  <c:v>15004</c:v>
                </c:pt>
                <c:pt idx="201">
                  <c:v>15735</c:v>
                </c:pt>
                <c:pt idx="202">
                  <c:v>16254</c:v>
                </c:pt>
                <c:pt idx="203">
                  <c:v>16267</c:v>
                </c:pt>
                <c:pt idx="204">
                  <c:v>17074</c:v>
                </c:pt>
                <c:pt idx="205">
                  <c:v>17539</c:v>
                </c:pt>
                <c:pt idx="206">
                  <c:v>17820</c:v>
                </c:pt>
                <c:pt idx="207">
                  <c:v>18259</c:v>
                </c:pt>
                <c:pt idx="208">
                  <c:v>18327</c:v>
                </c:pt>
                <c:pt idx="209">
                  <c:v>19107</c:v>
                </c:pt>
                <c:pt idx="210">
                  <c:v>19189</c:v>
                </c:pt>
                <c:pt idx="211">
                  <c:v>20422</c:v>
                </c:pt>
                <c:pt idx="212">
                  <c:v>21173</c:v>
                </c:pt>
                <c:pt idx="213">
                  <c:v>21199</c:v>
                </c:pt>
                <c:pt idx="214">
                  <c:v>21201</c:v>
                </c:pt>
                <c:pt idx="215">
                  <c:v>21739</c:v>
                </c:pt>
                <c:pt idx="216">
                  <c:v>21863</c:v>
                </c:pt>
                <c:pt idx="217">
                  <c:v>21904</c:v>
                </c:pt>
                <c:pt idx="218">
                  <c:v>22351</c:v>
                </c:pt>
                <c:pt idx="219">
                  <c:v>22432</c:v>
                </c:pt>
                <c:pt idx="220">
                  <c:v>22475</c:v>
                </c:pt>
                <c:pt idx="221">
                  <c:v>22486</c:v>
                </c:pt>
                <c:pt idx="222">
                  <c:v>22501</c:v>
                </c:pt>
                <c:pt idx="223">
                  <c:v>23152</c:v>
                </c:pt>
                <c:pt idx="224">
                  <c:v>23162</c:v>
                </c:pt>
                <c:pt idx="225">
                  <c:v>23193</c:v>
                </c:pt>
                <c:pt idx="226">
                  <c:v>23258</c:v>
                </c:pt>
                <c:pt idx="227">
                  <c:v>23790</c:v>
                </c:pt>
                <c:pt idx="228">
                  <c:v>23821</c:v>
                </c:pt>
                <c:pt idx="229">
                  <c:v>23842</c:v>
                </c:pt>
                <c:pt idx="230">
                  <c:v>24480</c:v>
                </c:pt>
                <c:pt idx="231">
                  <c:v>24521</c:v>
                </c:pt>
                <c:pt idx="232">
                  <c:v>25903</c:v>
                </c:pt>
                <c:pt idx="233">
                  <c:v>27149</c:v>
                </c:pt>
                <c:pt idx="234">
                  <c:v>28611</c:v>
                </c:pt>
                <c:pt idx="235">
                  <c:v>28624</c:v>
                </c:pt>
                <c:pt idx="236">
                  <c:v>28665</c:v>
                </c:pt>
                <c:pt idx="237">
                  <c:v>28670.5</c:v>
                </c:pt>
                <c:pt idx="238">
                  <c:v>28672.5</c:v>
                </c:pt>
                <c:pt idx="239">
                  <c:v>28685.5</c:v>
                </c:pt>
                <c:pt idx="240">
                  <c:v>29256.5</c:v>
                </c:pt>
                <c:pt idx="241">
                  <c:v>29256.5</c:v>
                </c:pt>
                <c:pt idx="242">
                  <c:v>29293.5</c:v>
                </c:pt>
                <c:pt idx="243">
                  <c:v>29293.5</c:v>
                </c:pt>
                <c:pt idx="244">
                  <c:v>29334.5</c:v>
                </c:pt>
                <c:pt idx="245">
                  <c:v>29334.5</c:v>
                </c:pt>
                <c:pt idx="246">
                  <c:v>30000.5</c:v>
                </c:pt>
                <c:pt idx="247">
                  <c:v>30000.5</c:v>
                </c:pt>
                <c:pt idx="248">
                  <c:v>30000.5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8F-4D1F-A4E9-2ECE53439BD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34">
                    <c:v>0</c:v>
                  </c:pt>
                  <c:pt idx="37">
                    <c:v>0</c:v>
                  </c:pt>
                  <c:pt idx="39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6">
                    <c:v>0</c:v>
                  </c:pt>
                  <c:pt idx="34">
                    <c:v>0</c:v>
                  </c:pt>
                  <c:pt idx="37">
                    <c:v>0</c:v>
                  </c:pt>
                  <c:pt idx="39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-5407.5</c:v>
                </c:pt>
                <c:pt idx="1">
                  <c:v>-4738</c:v>
                </c:pt>
                <c:pt idx="2">
                  <c:v>-4239.5</c:v>
                </c:pt>
                <c:pt idx="3">
                  <c:v>-4219</c:v>
                </c:pt>
                <c:pt idx="4">
                  <c:v>-4118.5</c:v>
                </c:pt>
                <c:pt idx="5">
                  <c:v>-3557</c:v>
                </c:pt>
                <c:pt idx="6">
                  <c:v>-3516</c:v>
                </c:pt>
                <c:pt idx="7">
                  <c:v>-3477</c:v>
                </c:pt>
                <c:pt idx="8">
                  <c:v>-3458.5</c:v>
                </c:pt>
                <c:pt idx="9">
                  <c:v>-3402.5</c:v>
                </c:pt>
                <c:pt idx="10">
                  <c:v>-2811</c:v>
                </c:pt>
                <c:pt idx="11">
                  <c:v>-2798</c:v>
                </c:pt>
                <c:pt idx="12">
                  <c:v>-2792.5</c:v>
                </c:pt>
                <c:pt idx="13">
                  <c:v>-1384.5</c:v>
                </c:pt>
                <c:pt idx="14">
                  <c:v>-1377</c:v>
                </c:pt>
                <c:pt idx="15">
                  <c:v>-1310</c:v>
                </c:pt>
                <c:pt idx="16">
                  <c:v>-13</c:v>
                </c:pt>
                <c:pt idx="17">
                  <c:v>-7.5</c:v>
                </c:pt>
                <c:pt idx="18">
                  <c:v>0</c:v>
                </c:pt>
                <c:pt idx="19">
                  <c:v>0</c:v>
                </c:pt>
                <c:pt idx="20">
                  <c:v>24</c:v>
                </c:pt>
                <c:pt idx="21">
                  <c:v>87.5</c:v>
                </c:pt>
                <c:pt idx="22">
                  <c:v>91</c:v>
                </c:pt>
                <c:pt idx="23">
                  <c:v>115.5</c:v>
                </c:pt>
                <c:pt idx="24">
                  <c:v>152</c:v>
                </c:pt>
                <c:pt idx="25">
                  <c:v>496</c:v>
                </c:pt>
                <c:pt idx="26">
                  <c:v>550.5</c:v>
                </c:pt>
                <c:pt idx="27">
                  <c:v>565</c:v>
                </c:pt>
                <c:pt idx="28">
                  <c:v>581.5</c:v>
                </c:pt>
                <c:pt idx="29">
                  <c:v>583.5</c:v>
                </c:pt>
                <c:pt idx="30">
                  <c:v>585.5</c:v>
                </c:pt>
                <c:pt idx="31">
                  <c:v>591</c:v>
                </c:pt>
                <c:pt idx="32">
                  <c:v>594.5</c:v>
                </c:pt>
                <c:pt idx="33">
                  <c:v>624.5</c:v>
                </c:pt>
                <c:pt idx="34">
                  <c:v>632.5</c:v>
                </c:pt>
                <c:pt idx="35">
                  <c:v>635.5</c:v>
                </c:pt>
                <c:pt idx="36">
                  <c:v>648.5</c:v>
                </c:pt>
                <c:pt idx="37">
                  <c:v>656.5</c:v>
                </c:pt>
                <c:pt idx="38">
                  <c:v>661.5</c:v>
                </c:pt>
                <c:pt idx="39">
                  <c:v>663.5</c:v>
                </c:pt>
                <c:pt idx="40">
                  <c:v>669</c:v>
                </c:pt>
                <c:pt idx="41">
                  <c:v>675</c:v>
                </c:pt>
                <c:pt idx="42">
                  <c:v>676.5</c:v>
                </c:pt>
                <c:pt idx="43">
                  <c:v>702.5</c:v>
                </c:pt>
                <c:pt idx="44">
                  <c:v>708</c:v>
                </c:pt>
                <c:pt idx="45">
                  <c:v>710</c:v>
                </c:pt>
                <c:pt idx="46">
                  <c:v>717.5</c:v>
                </c:pt>
                <c:pt idx="47">
                  <c:v>725</c:v>
                </c:pt>
                <c:pt idx="48">
                  <c:v>738</c:v>
                </c:pt>
                <c:pt idx="49">
                  <c:v>754.5</c:v>
                </c:pt>
                <c:pt idx="50">
                  <c:v>803</c:v>
                </c:pt>
                <c:pt idx="51">
                  <c:v>818</c:v>
                </c:pt>
                <c:pt idx="52">
                  <c:v>846</c:v>
                </c:pt>
                <c:pt idx="53">
                  <c:v>1178.5</c:v>
                </c:pt>
                <c:pt idx="54">
                  <c:v>1186</c:v>
                </c:pt>
                <c:pt idx="55">
                  <c:v>1193.5</c:v>
                </c:pt>
                <c:pt idx="56">
                  <c:v>1201</c:v>
                </c:pt>
                <c:pt idx="57">
                  <c:v>1242</c:v>
                </c:pt>
                <c:pt idx="58">
                  <c:v>1257</c:v>
                </c:pt>
                <c:pt idx="59">
                  <c:v>1286.5</c:v>
                </c:pt>
                <c:pt idx="60">
                  <c:v>1320</c:v>
                </c:pt>
                <c:pt idx="61">
                  <c:v>1340.5</c:v>
                </c:pt>
                <c:pt idx="62">
                  <c:v>1359</c:v>
                </c:pt>
                <c:pt idx="63">
                  <c:v>1374</c:v>
                </c:pt>
                <c:pt idx="64">
                  <c:v>1379.5</c:v>
                </c:pt>
                <c:pt idx="65">
                  <c:v>1385</c:v>
                </c:pt>
                <c:pt idx="66">
                  <c:v>1392.5</c:v>
                </c:pt>
                <c:pt idx="67">
                  <c:v>1413</c:v>
                </c:pt>
                <c:pt idx="68">
                  <c:v>1415</c:v>
                </c:pt>
                <c:pt idx="69">
                  <c:v>1430</c:v>
                </c:pt>
                <c:pt idx="70">
                  <c:v>1502.5</c:v>
                </c:pt>
                <c:pt idx="71">
                  <c:v>1904</c:v>
                </c:pt>
                <c:pt idx="72">
                  <c:v>1921</c:v>
                </c:pt>
                <c:pt idx="73">
                  <c:v>1926.5</c:v>
                </c:pt>
                <c:pt idx="74">
                  <c:v>1958</c:v>
                </c:pt>
                <c:pt idx="75">
                  <c:v>2038</c:v>
                </c:pt>
                <c:pt idx="76">
                  <c:v>2045.5</c:v>
                </c:pt>
                <c:pt idx="77">
                  <c:v>2103</c:v>
                </c:pt>
                <c:pt idx="78">
                  <c:v>2114.5</c:v>
                </c:pt>
                <c:pt idx="79">
                  <c:v>2118</c:v>
                </c:pt>
                <c:pt idx="80">
                  <c:v>2136.5</c:v>
                </c:pt>
                <c:pt idx="81">
                  <c:v>2200</c:v>
                </c:pt>
                <c:pt idx="82">
                  <c:v>2200</c:v>
                </c:pt>
                <c:pt idx="83">
                  <c:v>2207.5</c:v>
                </c:pt>
                <c:pt idx="84">
                  <c:v>2521.5</c:v>
                </c:pt>
                <c:pt idx="85">
                  <c:v>2534.5</c:v>
                </c:pt>
                <c:pt idx="86">
                  <c:v>2689</c:v>
                </c:pt>
                <c:pt idx="87">
                  <c:v>2743</c:v>
                </c:pt>
                <c:pt idx="88">
                  <c:v>2797</c:v>
                </c:pt>
                <c:pt idx="89">
                  <c:v>2808</c:v>
                </c:pt>
                <c:pt idx="90">
                  <c:v>2815.5</c:v>
                </c:pt>
                <c:pt idx="91">
                  <c:v>2823</c:v>
                </c:pt>
                <c:pt idx="92">
                  <c:v>2830.5</c:v>
                </c:pt>
                <c:pt idx="93">
                  <c:v>3338</c:v>
                </c:pt>
                <c:pt idx="94">
                  <c:v>3373.5</c:v>
                </c:pt>
                <c:pt idx="95">
                  <c:v>3394</c:v>
                </c:pt>
                <c:pt idx="96">
                  <c:v>3896</c:v>
                </c:pt>
                <c:pt idx="97">
                  <c:v>3903.5</c:v>
                </c:pt>
                <c:pt idx="98">
                  <c:v>3993</c:v>
                </c:pt>
                <c:pt idx="99">
                  <c:v>4162</c:v>
                </c:pt>
                <c:pt idx="100">
                  <c:v>4190</c:v>
                </c:pt>
                <c:pt idx="101">
                  <c:v>4601</c:v>
                </c:pt>
                <c:pt idx="102">
                  <c:v>4616</c:v>
                </c:pt>
                <c:pt idx="103">
                  <c:v>4627</c:v>
                </c:pt>
                <c:pt idx="104">
                  <c:v>4670</c:v>
                </c:pt>
                <c:pt idx="105">
                  <c:v>4748</c:v>
                </c:pt>
                <c:pt idx="106">
                  <c:v>4774</c:v>
                </c:pt>
                <c:pt idx="107">
                  <c:v>4917.5</c:v>
                </c:pt>
                <c:pt idx="108">
                  <c:v>5257.5</c:v>
                </c:pt>
                <c:pt idx="109">
                  <c:v>5278</c:v>
                </c:pt>
                <c:pt idx="110">
                  <c:v>5341.5</c:v>
                </c:pt>
                <c:pt idx="111">
                  <c:v>5401</c:v>
                </c:pt>
                <c:pt idx="112">
                  <c:v>5486.5</c:v>
                </c:pt>
                <c:pt idx="113">
                  <c:v>5490</c:v>
                </c:pt>
                <c:pt idx="114">
                  <c:v>5539</c:v>
                </c:pt>
                <c:pt idx="115">
                  <c:v>5942</c:v>
                </c:pt>
                <c:pt idx="116">
                  <c:v>5949.5</c:v>
                </c:pt>
                <c:pt idx="117">
                  <c:v>5955</c:v>
                </c:pt>
                <c:pt idx="118">
                  <c:v>5998</c:v>
                </c:pt>
                <c:pt idx="119">
                  <c:v>6039</c:v>
                </c:pt>
                <c:pt idx="120">
                  <c:v>6076</c:v>
                </c:pt>
                <c:pt idx="121">
                  <c:v>6130</c:v>
                </c:pt>
                <c:pt idx="122">
                  <c:v>6182</c:v>
                </c:pt>
                <c:pt idx="123">
                  <c:v>6197</c:v>
                </c:pt>
                <c:pt idx="124">
                  <c:v>6204.5</c:v>
                </c:pt>
                <c:pt idx="125">
                  <c:v>6210</c:v>
                </c:pt>
                <c:pt idx="126">
                  <c:v>6217.5</c:v>
                </c:pt>
                <c:pt idx="127">
                  <c:v>6238</c:v>
                </c:pt>
                <c:pt idx="128">
                  <c:v>6264</c:v>
                </c:pt>
                <c:pt idx="129">
                  <c:v>6279</c:v>
                </c:pt>
                <c:pt idx="130">
                  <c:v>6645</c:v>
                </c:pt>
                <c:pt idx="131">
                  <c:v>6665.5</c:v>
                </c:pt>
                <c:pt idx="132">
                  <c:v>6665.5</c:v>
                </c:pt>
                <c:pt idx="133">
                  <c:v>6675</c:v>
                </c:pt>
                <c:pt idx="134">
                  <c:v>6723.5</c:v>
                </c:pt>
                <c:pt idx="135">
                  <c:v>6742</c:v>
                </c:pt>
                <c:pt idx="136">
                  <c:v>6818</c:v>
                </c:pt>
                <c:pt idx="137">
                  <c:v>6833</c:v>
                </c:pt>
                <c:pt idx="138">
                  <c:v>7296</c:v>
                </c:pt>
                <c:pt idx="139">
                  <c:v>7359.5</c:v>
                </c:pt>
                <c:pt idx="140">
                  <c:v>7378</c:v>
                </c:pt>
                <c:pt idx="141">
                  <c:v>7391</c:v>
                </c:pt>
                <c:pt idx="142">
                  <c:v>7421</c:v>
                </c:pt>
                <c:pt idx="143">
                  <c:v>7421</c:v>
                </c:pt>
                <c:pt idx="144">
                  <c:v>7424.5</c:v>
                </c:pt>
                <c:pt idx="145">
                  <c:v>7430</c:v>
                </c:pt>
                <c:pt idx="146">
                  <c:v>7450.5</c:v>
                </c:pt>
                <c:pt idx="147">
                  <c:v>7476.5</c:v>
                </c:pt>
                <c:pt idx="148">
                  <c:v>7562</c:v>
                </c:pt>
                <c:pt idx="149">
                  <c:v>7571.5</c:v>
                </c:pt>
                <c:pt idx="150">
                  <c:v>7584.5</c:v>
                </c:pt>
                <c:pt idx="151">
                  <c:v>7605</c:v>
                </c:pt>
                <c:pt idx="152">
                  <c:v>7618</c:v>
                </c:pt>
                <c:pt idx="153">
                  <c:v>7625.5</c:v>
                </c:pt>
                <c:pt idx="154">
                  <c:v>7960</c:v>
                </c:pt>
                <c:pt idx="155">
                  <c:v>7967.5</c:v>
                </c:pt>
                <c:pt idx="156">
                  <c:v>7973</c:v>
                </c:pt>
                <c:pt idx="157">
                  <c:v>8016</c:v>
                </c:pt>
                <c:pt idx="158">
                  <c:v>8051.5</c:v>
                </c:pt>
                <c:pt idx="159">
                  <c:v>8068</c:v>
                </c:pt>
                <c:pt idx="160">
                  <c:v>8072</c:v>
                </c:pt>
                <c:pt idx="161">
                  <c:v>8124</c:v>
                </c:pt>
                <c:pt idx="162">
                  <c:v>8142.5</c:v>
                </c:pt>
                <c:pt idx="163">
                  <c:v>8189</c:v>
                </c:pt>
                <c:pt idx="164">
                  <c:v>8209.5</c:v>
                </c:pt>
                <c:pt idx="165">
                  <c:v>8228</c:v>
                </c:pt>
                <c:pt idx="166">
                  <c:v>8248.5</c:v>
                </c:pt>
                <c:pt idx="167">
                  <c:v>8269</c:v>
                </c:pt>
                <c:pt idx="168">
                  <c:v>8274.5</c:v>
                </c:pt>
                <c:pt idx="169">
                  <c:v>8644.5</c:v>
                </c:pt>
                <c:pt idx="170">
                  <c:v>8663</c:v>
                </c:pt>
                <c:pt idx="171">
                  <c:v>8665</c:v>
                </c:pt>
                <c:pt idx="172">
                  <c:v>8670.5</c:v>
                </c:pt>
                <c:pt idx="173">
                  <c:v>8678</c:v>
                </c:pt>
                <c:pt idx="174">
                  <c:v>8804.5</c:v>
                </c:pt>
                <c:pt idx="175">
                  <c:v>9321.5</c:v>
                </c:pt>
                <c:pt idx="176">
                  <c:v>9398</c:v>
                </c:pt>
                <c:pt idx="177">
                  <c:v>9398</c:v>
                </c:pt>
                <c:pt idx="178">
                  <c:v>9621</c:v>
                </c:pt>
                <c:pt idx="179">
                  <c:v>9623</c:v>
                </c:pt>
                <c:pt idx="180">
                  <c:v>9998.5</c:v>
                </c:pt>
                <c:pt idx="181">
                  <c:v>10054.5</c:v>
                </c:pt>
                <c:pt idx="182">
                  <c:v>10222</c:v>
                </c:pt>
                <c:pt idx="183">
                  <c:v>10251.5</c:v>
                </c:pt>
                <c:pt idx="184">
                  <c:v>10313</c:v>
                </c:pt>
                <c:pt idx="185">
                  <c:v>10703.5</c:v>
                </c:pt>
                <c:pt idx="186">
                  <c:v>10793</c:v>
                </c:pt>
                <c:pt idx="187">
                  <c:v>10871</c:v>
                </c:pt>
                <c:pt idx="188">
                  <c:v>11005</c:v>
                </c:pt>
                <c:pt idx="189">
                  <c:v>11457</c:v>
                </c:pt>
                <c:pt idx="190">
                  <c:v>11550</c:v>
                </c:pt>
                <c:pt idx="191">
                  <c:v>11710</c:v>
                </c:pt>
                <c:pt idx="192">
                  <c:v>12070.5</c:v>
                </c:pt>
                <c:pt idx="193">
                  <c:v>12283</c:v>
                </c:pt>
                <c:pt idx="194">
                  <c:v>12785</c:v>
                </c:pt>
                <c:pt idx="195">
                  <c:v>13030.5</c:v>
                </c:pt>
                <c:pt idx="196">
                  <c:v>13432</c:v>
                </c:pt>
                <c:pt idx="197">
                  <c:v>13568</c:v>
                </c:pt>
                <c:pt idx="198">
                  <c:v>14131.5</c:v>
                </c:pt>
                <c:pt idx="199">
                  <c:v>14468.5</c:v>
                </c:pt>
                <c:pt idx="200">
                  <c:v>15004</c:v>
                </c:pt>
                <c:pt idx="201">
                  <c:v>15735</c:v>
                </c:pt>
                <c:pt idx="202">
                  <c:v>16254</c:v>
                </c:pt>
                <c:pt idx="203">
                  <c:v>16267</c:v>
                </c:pt>
                <c:pt idx="204">
                  <c:v>17074</c:v>
                </c:pt>
                <c:pt idx="205">
                  <c:v>17539</c:v>
                </c:pt>
                <c:pt idx="206">
                  <c:v>17820</c:v>
                </c:pt>
                <c:pt idx="207">
                  <c:v>18259</c:v>
                </c:pt>
                <c:pt idx="208">
                  <c:v>18327</c:v>
                </c:pt>
                <c:pt idx="209">
                  <c:v>19107</c:v>
                </c:pt>
                <c:pt idx="210">
                  <c:v>19189</c:v>
                </c:pt>
                <c:pt idx="211">
                  <c:v>20422</c:v>
                </c:pt>
                <c:pt idx="212">
                  <c:v>21173</c:v>
                </c:pt>
                <c:pt idx="213">
                  <c:v>21199</c:v>
                </c:pt>
                <c:pt idx="214">
                  <c:v>21201</c:v>
                </c:pt>
                <c:pt idx="215">
                  <c:v>21739</c:v>
                </c:pt>
                <c:pt idx="216">
                  <c:v>21863</c:v>
                </c:pt>
                <c:pt idx="217">
                  <c:v>21904</c:v>
                </c:pt>
                <c:pt idx="218">
                  <c:v>22351</c:v>
                </c:pt>
                <c:pt idx="219">
                  <c:v>22432</c:v>
                </c:pt>
                <c:pt idx="220">
                  <c:v>22475</c:v>
                </c:pt>
                <c:pt idx="221">
                  <c:v>22486</c:v>
                </c:pt>
                <c:pt idx="222">
                  <c:v>22501</c:v>
                </c:pt>
                <c:pt idx="223">
                  <c:v>23152</c:v>
                </c:pt>
                <c:pt idx="224">
                  <c:v>23162</c:v>
                </c:pt>
                <c:pt idx="225">
                  <c:v>23193</c:v>
                </c:pt>
                <c:pt idx="226">
                  <c:v>23258</c:v>
                </c:pt>
                <c:pt idx="227">
                  <c:v>23790</c:v>
                </c:pt>
                <c:pt idx="228">
                  <c:v>23821</c:v>
                </c:pt>
                <c:pt idx="229">
                  <c:v>23842</c:v>
                </c:pt>
                <c:pt idx="230">
                  <c:v>24480</c:v>
                </c:pt>
                <c:pt idx="231">
                  <c:v>24521</c:v>
                </c:pt>
                <c:pt idx="232">
                  <c:v>25903</c:v>
                </c:pt>
                <c:pt idx="233">
                  <c:v>27149</c:v>
                </c:pt>
                <c:pt idx="234">
                  <c:v>28611</c:v>
                </c:pt>
                <c:pt idx="235">
                  <c:v>28624</c:v>
                </c:pt>
                <c:pt idx="236">
                  <c:v>28665</c:v>
                </c:pt>
                <c:pt idx="237">
                  <c:v>28670.5</c:v>
                </c:pt>
                <c:pt idx="238">
                  <c:v>28672.5</c:v>
                </c:pt>
                <c:pt idx="239">
                  <c:v>28685.5</c:v>
                </c:pt>
                <c:pt idx="240">
                  <c:v>29256.5</c:v>
                </c:pt>
                <c:pt idx="241">
                  <c:v>29256.5</c:v>
                </c:pt>
                <c:pt idx="242">
                  <c:v>29293.5</c:v>
                </c:pt>
                <c:pt idx="243">
                  <c:v>29293.5</c:v>
                </c:pt>
                <c:pt idx="244">
                  <c:v>29334.5</c:v>
                </c:pt>
                <c:pt idx="245">
                  <c:v>29334.5</c:v>
                </c:pt>
                <c:pt idx="246">
                  <c:v>30000.5</c:v>
                </c:pt>
                <c:pt idx="247">
                  <c:v>30000.5</c:v>
                </c:pt>
                <c:pt idx="248">
                  <c:v>30000.5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8F-4D1F-A4E9-2ECE53439BD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-5407.5</c:v>
                </c:pt>
                <c:pt idx="1">
                  <c:v>-4738</c:v>
                </c:pt>
                <c:pt idx="2">
                  <c:v>-4239.5</c:v>
                </c:pt>
                <c:pt idx="3">
                  <c:v>-4219</c:v>
                </c:pt>
                <c:pt idx="4">
                  <c:v>-4118.5</c:v>
                </c:pt>
                <c:pt idx="5">
                  <c:v>-3557</c:v>
                </c:pt>
                <c:pt idx="6">
                  <c:v>-3516</c:v>
                </c:pt>
                <c:pt idx="7">
                  <c:v>-3477</c:v>
                </c:pt>
                <c:pt idx="8">
                  <c:v>-3458.5</c:v>
                </c:pt>
                <c:pt idx="9">
                  <c:v>-3402.5</c:v>
                </c:pt>
                <c:pt idx="10">
                  <c:v>-2811</c:v>
                </c:pt>
                <c:pt idx="11">
                  <c:v>-2798</c:v>
                </c:pt>
                <c:pt idx="12">
                  <c:v>-2792.5</c:v>
                </c:pt>
                <c:pt idx="13">
                  <c:v>-1384.5</c:v>
                </c:pt>
                <c:pt idx="14">
                  <c:v>-1377</c:v>
                </c:pt>
                <c:pt idx="15">
                  <c:v>-1310</c:v>
                </c:pt>
                <c:pt idx="16">
                  <c:v>-13</c:v>
                </c:pt>
                <c:pt idx="17">
                  <c:v>-7.5</c:v>
                </c:pt>
                <c:pt idx="18">
                  <c:v>0</c:v>
                </c:pt>
                <c:pt idx="19">
                  <c:v>0</c:v>
                </c:pt>
                <c:pt idx="20">
                  <c:v>24</c:v>
                </c:pt>
                <c:pt idx="21">
                  <c:v>87.5</c:v>
                </c:pt>
                <c:pt idx="22">
                  <c:v>91</c:v>
                </c:pt>
                <c:pt idx="23">
                  <c:v>115.5</c:v>
                </c:pt>
                <c:pt idx="24">
                  <c:v>152</c:v>
                </c:pt>
                <c:pt idx="25">
                  <c:v>496</c:v>
                </c:pt>
                <c:pt idx="26">
                  <c:v>550.5</c:v>
                </c:pt>
                <c:pt idx="27">
                  <c:v>565</c:v>
                </c:pt>
                <c:pt idx="28">
                  <c:v>581.5</c:v>
                </c:pt>
                <c:pt idx="29">
                  <c:v>583.5</c:v>
                </c:pt>
                <c:pt idx="30">
                  <c:v>585.5</c:v>
                </c:pt>
                <c:pt idx="31">
                  <c:v>591</c:v>
                </c:pt>
                <c:pt idx="32">
                  <c:v>594.5</c:v>
                </c:pt>
                <c:pt idx="33">
                  <c:v>624.5</c:v>
                </c:pt>
                <c:pt idx="34">
                  <c:v>632.5</c:v>
                </c:pt>
                <c:pt idx="35">
                  <c:v>635.5</c:v>
                </c:pt>
                <c:pt idx="36">
                  <c:v>648.5</c:v>
                </c:pt>
                <c:pt idx="37">
                  <c:v>656.5</c:v>
                </c:pt>
                <c:pt idx="38">
                  <c:v>661.5</c:v>
                </c:pt>
                <c:pt idx="39">
                  <c:v>663.5</c:v>
                </c:pt>
                <c:pt idx="40">
                  <c:v>669</c:v>
                </c:pt>
                <c:pt idx="41">
                  <c:v>675</c:v>
                </c:pt>
                <c:pt idx="42">
                  <c:v>676.5</c:v>
                </c:pt>
                <c:pt idx="43">
                  <c:v>702.5</c:v>
                </c:pt>
                <c:pt idx="44">
                  <c:v>708</c:v>
                </c:pt>
                <c:pt idx="45">
                  <c:v>710</c:v>
                </c:pt>
                <c:pt idx="46">
                  <c:v>717.5</c:v>
                </c:pt>
                <c:pt idx="47">
                  <c:v>725</c:v>
                </c:pt>
                <c:pt idx="48">
                  <c:v>738</c:v>
                </c:pt>
                <c:pt idx="49">
                  <c:v>754.5</c:v>
                </c:pt>
                <c:pt idx="50">
                  <c:v>803</c:v>
                </c:pt>
                <c:pt idx="51">
                  <c:v>818</c:v>
                </c:pt>
                <c:pt idx="52">
                  <c:v>846</c:v>
                </c:pt>
                <c:pt idx="53">
                  <c:v>1178.5</c:v>
                </c:pt>
                <c:pt idx="54">
                  <c:v>1186</c:v>
                </c:pt>
                <c:pt idx="55">
                  <c:v>1193.5</c:v>
                </c:pt>
                <c:pt idx="56">
                  <c:v>1201</c:v>
                </c:pt>
                <c:pt idx="57">
                  <c:v>1242</c:v>
                </c:pt>
                <c:pt idx="58">
                  <c:v>1257</c:v>
                </c:pt>
                <c:pt idx="59">
                  <c:v>1286.5</c:v>
                </c:pt>
                <c:pt idx="60">
                  <c:v>1320</c:v>
                </c:pt>
                <c:pt idx="61">
                  <c:v>1340.5</c:v>
                </c:pt>
                <c:pt idx="62">
                  <c:v>1359</c:v>
                </c:pt>
                <c:pt idx="63">
                  <c:v>1374</c:v>
                </c:pt>
                <c:pt idx="64">
                  <c:v>1379.5</c:v>
                </c:pt>
                <c:pt idx="65">
                  <c:v>1385</c:v>
                </c:pt>
                <c:pt idx="66">
                  <c:v>1392.5</c:v>
                </c:pt>
                <c:pt idx="67">
                  <c:v>1413</c:v>
                </c:pt>
                <c:pt idx="68">
                  <c:v>1415</c:v>
                </c:pt>
                <c:pt idx="69">
                  <c:v>1430</c:v>
                </c:pt>
                <c:pt idx="70">
                  <c:v>1502.5</c:v>
                </c:pt>
                <c:pt idx="71">
                  <c:v>1904</c:v>
                </c:pt>
                <c:pt idx="72">
                  <c:v>1921</c:v>
                </c:pt>
                <c:pt idx="73">
                  <c:v>1926.5</c:v>
                </c:pt>
                <c:pt idx="74">
                  <c:v>1958</c:v>
                </c:pt>
                <c:pt idx="75">
                  <c:v>2038</c:v>
                </c:pt>
                <c:pt idx="76">
                  <c:v>2045.5</c:v>
                </c:pt>
                <c:pt idx="77">
                  <c:v>2103</c:v>
                </c:pt>
                <c:pt idx="78">
                  <c:v>2114.5</c:v>
                </c:pt>
                <c:pt idx="79">
                  <c:v>2118</c:v>
                </c:pt>
                <c:pt idx="80">
                  <c:v>2136.5</c:v>
                </c:pt>
                <c:pt idx="81">
                  <c:v>2200</c:v>
                </c:pt>
                <c:pt idx="82">
                  <c:v>2200</c:v>
                </c:pt>
                <c:pt idx="83">
                  <c:v>2207.5</c:v>
                </c:pt>
                <c:pt idx="84">
                  <c:v>2521.5</c:v>
                </c:pt>
                <c:pt idx="85">
                  <c:v>2534.5</c:v>
                </c:pt>
                <c:pt idx="86">
                  <c:v>2689</c:v>
                </c:pt>
                <c:pt idx="87">
                  <c:v>2743</c:v>
                </c:pt>
                <c:pt idx="88">
                  <c:v>2797</c:v>
                </c:pt>
                <c:pt idx="89">
                  <c:v>2808</c:v>
                </c:pt>
                <c:pt idx="90">
                  <c:v>2815.5</c:v>
                </c:pt>
                <c:pt idx="91">
                  <c:v>2823</c:v>
                </c:pt>
                <c:pt idx="92">
                  <c:v>2830.5</c:v>
                </c:pt>
                <c:pt idx="93">
                  <c:v>3338</c:v>
                </c:pt>
                <c:pt idx="94">
                  <c:v>3373.5</c:v>
                </c:pt>
                <c:pt idx="95">
                  <c:v>3394</c:v>
                </c:pt>
                <c:pt idx="96">
                  <c:v>3896</c:v>
                </c:pt>
                <c:pt idx="97">
                  <c:v>3903.5</c:v>
                </c:pt>
                <c:pt idx="98">
                  <c:v>3993</c:v>
                </c:pt>
                <c:pt idx="99">
                  <c:v>4162</c:v>
                </c:pt>
                <c:pt idx="100">
                  <c:v>4190</c:v>
                </c:pt>
                <c:pt idx="101">
                  <c:v>4601</c:v>
                </c:pt>
                <c:pt idx="102">
                  <c:v>4616</c:v>
                </c:pt>
                <c:pt idx="103">
                  <c:v>4627</c:v>
                </c:pt>
                <c:pt idx="104">
                  <c:v>4670</c:v>
                </c:pt>
                <c:pt idx="105">
                  <c:v>4748</c:v>
                </c:pt>
                <c:pt idx="106">
                  <c:v>4774</c:v>
                </c:pt>
                <c:pt idx="107">
                  <c:v>4917.5</c:v>
                </c:pt>
                <c:pt idx="108">
                  <c:v>5257.5</c:v>
                </c:pt>
                <c:pt idx="109">
                  <c:v>5278</c:v>
                </c:pt>
                <c:pt idx="110">
                  <c:v>5341.5</c:v>
                </c:pt>
                <c:pt idx="111">
                  <c:v>5401</c:v>
                </c:pt>
                <c:pt idx="112">
                  <c:v>5486.5</c:v>
                </c:pt>
                <c:pt idx="113">
                  <c:v>5490</c:v>
                </c:pt>
                <c:pt idx="114">
                  <c:v>5539</c:v>
                </c:pt>
                <c:pt idx="115">
                  <c:v>5942</c:v>
                </c:pt>
                <c:pt idx="116">
                  <c:v>5949.5</c:v>
                </c:pt>
                <c:pt idx="117">
                  <c:v>5955</c:v>
                </c:pt>
                <c:pt idx="118">
                  <c:v>5998</c:v>
                </c:pt>
                <c:pt idx="119">
                  <c:v>6039</c:v>
                </c:pt>
                <c:pt idx="120">
                  <c:v>6076</c:v>
                </c:pt>
                <c:pt idx="121">
                  <c:v>6130</c:v>
                </c:pt>
                <c:pt idx="122">
                  <c:v>6182</c:v>
                </c:pt>
                <c:pt idx="123">
                  <c:v>6197</c:v>
                </c:pt>
                <c:pt idx="124">
                  <c:v>6204.5</c:v>
                </c:pt>
                <c:pt idx="125">
                  <c:v>6210</c:v>
                </c:pt>
                <c:pt idx="126">
                  <c:v>6217.5</c:v>
                </c:pt>
                <c:pt idx="127">
                  <c:v>6238</c:v>
                </c:pt>
                <c:pt idx="128">
                  <c:v>6264</c:v>
                </c:pt>
                <c:pt idx="129">
                  <c:v>6279</c:v>
                </c:pt>
                <c:pt idx="130">
                  <c:v>6645</c:v>
                </c:pt>
                <c:pt idx="131">
                  <c:v>6665.5</c:v>
                </c:pt>
                <c:pt idx="132">
                  <c:v>6665.5</c:v>
                </c:pt>
                <c:pt idx="133">
                  <c:v>6675</c:v>
                </c:pt>
                <c:pt idx="134">
                  <c:v>6723.5</c:v>
                </c:pt>
                <c:pt idx="135">
                  <c:v>6742</c:v>
                </c:pt>
                <c:pt idx="136">
                  <c:v>6818</c:v>
                </c:pt>
                <c:pt idx="137">
                  <c:v>6833</c:v>
                </c:pt>
                <c:pt idx="138">
                  <c:v>7296</c:v>
                </c:pt>
                <c:pt idx="139">
                  <c:v>7359.5</c:v>
                </c:pt>
                <c:pt idx="140">
                  <c:v>7378</c:v>
                </c:pt>
                <c:pt idx="141">
                  <c:v>7391</c:v>
                </c:pt>
                <c:pt idx="142">
                  <c:v>7421</c:v>
                </c:pt>
                <c:pt idx="143">
                  <c:v>7421</c:v>
                </c:pt>
                <c:pt idx="144">
                  <c:v>7424.5</c:v>
                </c:pt>
                <c:pt idx="145">
                  <c:v>7430</c:v>
                </c:pt>
                <c:pt idx="146">
                  <c:v>7450.5</c:v>
                </c:pt>
                <c:pt idx="147">
                  <c:v>7476.5</c:v>
                </c:pt>
                <c:pt idx="148">
                  <c:v>7562</c:v>
                </c:pt>
                <c:pt idx="149">
                  <c:v>7571.5</c:v>
                </c:pt>
                <c:pt idx="150">
                  <c:v>7584.5</c:v>
                </c:pt>
                <c:pt idx="151">
                  <c:v>7605</c:v>
                </c:pt>
                <c:pt idx="152">
                  <c:v>7618</c:v>
                </c:pt>
                <c:pt idx="153">
                  <c:v>7625.5</c:v>
                </c:pt>
                <c:pt idx="154">
                  <c:v>7960</c:v>
                </c:pt>
                <c:pt idx="155">
                  <c:v>7967.5</c:v>
                </c:pt>
                <c:pt idx="156">
                  <c:v>7973</c:v>
                </c:pt>
                <c:pt idx="157">
                  <c:v>8016</c:v>
                </c:pt>
                <c:pt idx="158">
                  <c:v>8051.5</c:v>
                </c:pt>
                <c:pt idx="159">
                  <c:v>8068</c:v>
                </c:pt>
                <c:pt idx="160">
                  <c:v>8072</c:v>
                </c:pt>
                <c:pt idx="161">
                  <c:v>8124</c:v>
                </c:pt>
                <c:pt idx="162">
                  <c:v>8142.5</c:v>
                </c:pt>
                <c:pt idx="163">
                  <c:v>8189</c:v>
                </c:pt>
                <c:pt idx="164">
                  <c:v>8209.5</c:v>
                </c:pt>
                <c:pt idx="165">
                  <c:v>8228</c:v>
                </c:pt>
                <c:pt idx="166">
                  <c:v>8248.5</c:v>
                </c:pt>
                <c:pt idx="167">
                  <c:v>8269</c:v>
                </c:pt>
                <c:pt idx="168">
                  <c:v>8274.5</c:v>
                </c:pt>
                <c:pt idx="169">
                  <c:v>8644.5</c:v>
                </c:pt>
                <c:pt idx="170">
                  <c:v>8663</c:v>
                </c:pt>
                <c:pt idx="171">
                  <c:v>8665</c:v>
                </c:pt>
                <c:pt idx="172">
                  <c:v>8670.5</c:v>
                </c:pt>
                <c:pt idx="173">
                  <c:v>8678</c:v>
                </c:pt>
                <c:pt idx="174">
                  <c:v>8804.5</c:v>
                </c:pt>
                <c:pt idx="175">
                  <c:v>9321.5</c:v>
                </c:pt>
                <c:pt idx="176">
                  <c:v>9398</c:v>
                </c:pt>
                <c:pt idx="177">
                  <c:v>9398</c:v>
                </c:pt>
                <c:pt idx="178">
                  <c:v>9621</c:v>
                </c:pt>
                <c:pt idx="179">
                  <c:v>9623</c:v>
                </c:pt>
                <c:pt idx="180">
                  <c:v>9998.5</c:v>
                </c:pt>
                <c:pt idx="181">
                  <c:v>10054.5</c:v>
                </c:pt>
                <c:pt idx="182">
                  <c:v>10222</c:v>
                </c:pt>
                <c:pt idx="183">
                  <c:v>10251.5</c:v>
                </c:pt>
                <c:pt idx="184">
                  <c:v>10313</c:v>
                </c:pt>
                <c:pt idx="185">
                  <c:v>10703.5</c:v>
                </c:pt>
                <c:pt idx="186">
                  <c:v>10793</c:v>
                </c:pt>
                <c:pt idx="187">
                  <c:v>10871</c:v>
                </c:pt>
                <c:pt idx="188">
                  <c:v>11005</c:v>
                </c:pt>
                <c:pt idx="189">
                  <c:v>11457</c:v>
                </c:pt>
                <c:pt idx="190">
                  <c:v>11550</c:v>
                </c:pt>
                <c:pt idx="191">
                  <c:v>11710</c:v>
                </c:pt>
                <c:pt idx="192">
                  <c:v>12070.5</c:v>
                </c:pt>
                <c:pt idx="193">
                  <c:v>12283</c:v>
                </c:pt>
                <c:pt idx="194">
                  <c:v>12785</c:v>
                </c:pt>
                <c:pt idx="195">
                  <c:v>13030.5</c:v>
                </c:pt>
                <c:pt idx="196">
                  <c:v>13432</c:v>
                </c:pt>
                <c:pt idx="197">
                  <c:v>13568</c:v>
                </c:pt>
                <c:pt idx="198">
                  <c:v>14131.5</c:v>
                </c:pt>
                <c:pt idx="199">
                  <c:v>14468.5</c:v>
                </c:pt>
                <c:pt idx="200">
                  <c:v>15004</c:v>
                </c:pt>
                <c:pt idx="201">
                  <c:v>15735</c:v>
                </c:pt>
                <c:pt idx="202">
                  <c:v>16254</c:v>
                </c:pt>
                <c:pt idx="203">
                  <c:v>16267</c:v>
                </c:pt>
                <c:pt idx="204">
                  <c:v>17074</c:v>
                </c:pt>
                <c:pt idx="205">
                  <c:v>17539</c:v>
                </c:pt>
                <c:pt idx="206">
                  <c:v>17820</c:v>
                </c:pt>
                <c:pt idx="207">
                  <c:v>18259</c:v>
                </c:pt>
                <c:pt idx="208">
                  <c:v>18327</c:v>
                </c:pt>
                <c:pt idx="209">
                  <c:v>19107</c:v>
                </c:pt>
                <c:pt idx="210">
                  <c:v>19189</c:v>
                </c:pt>
                <c:pt idx="211">
                  <c:v>20422</c:v>
                </c:pt>
                <c:pt idx="212">
                  <c:v>21173</c:v>
                </c:pt>
                <c:pt idx="213">
                  <c:v>21199</c:v>
                </c:pt>
                <c:pt idx="214">
                  <c:v>21201</c:v>
                </c:pt>
                <c:pt idx="215">
                  <c:v>21739</c:v>
                </c:pt>
                <c:pt idx="216">
                  <c:v>21863</c:v>
                </c:pt>
                <c:pt idx="217">
                  <c:v>21904</c:v>
                </c:pt>
                <c:pt idx="218">
                  <c:v>22351</c:v>
                </c:pt>
                <c:pt idx="219">
                  <c:v>22432</c:v>
                </c:pt>
                <c:pt idx="220">
                  <c:v>22475</c:v>
                </c:pt>
                <c:pt idx="221">
                  <c:v>22486</c:v>
                </c:pt>
                <c:pt idx="222">
                  <c:v>22501</c:v>
                </c:pt>
                <c:pt idx="223">
                  <c:v>23152</c:v>
                </c:pt>
                <c:pt idx="224">
                  <c:v>23162</c:v>
                </c:pt>
                <c:pt idx="225">
                  <c:v>23193</c:v>
                </c:pt>
                <c:pt idx="226">
                  <c:v>23258</c:v>
                </c:pt>
                <c:pt idx="227">
                  <c:v>23790</c:v>
                </c:pt>
                <c:pt idx="228">
                  <c:v>23821</c:v>
                </c:pt>
                <c:pt idx="229">
                  <c:v>23842</c:v>
                </c:pt>
                <c:pt idx="230">
                  <c:v>24480</c:v>
                </c:pt>
                <c:pt idx="231">
                  <c:v>24521</c:v>
                </c:pt>
                <c:pt idx="232">
                  <c:v>25903</c:v>
                </c:pt>
                <c:pt idx="233">
                  <c:v>27149</c:v>
                </c:pt>
                <c:pt idx="234">
                  <c:v>28611</c:v>
                </c:pt>
                <c:pt idx="235">
                  <c:v>28624</c:v>
                </c:pt>
                <c:pt idx="236">
                  <c:v>28665</c:v>
                </c:pt>
                <c:pt idx="237">
                  <c:v>28670.5</c:v>
                </c:pt>
                <c:pt idx="238">
                  <c:v>28672.5</c:v>
                </c:pt>
                <c:pt idx="239">
                  <c:v>28685.5</c:v>
                </c:pt>
                <c:pt idx="240">
                  <c:v>29256.5</c:v>
                </c:pt>
                <c:pt idx="241">
                  <c:v>29256.5</c:v>
                </c:pt>
                <c:pt idx="242">
                  <c:v>29293.5</c:v>
                </c:pt>
                <c:pt idx="243">
                  <c:v>29293.5</c:v>
                </c:pt>
                <c:pt idx="244">
                  <c:v>29334.5</c:v>
                </c:pt>
                <c:pt idx="245">
                  <c:v>29334.5</c:v>
                </c:pt>
                <c:pt idx="246">
                  <c:v>30000.5</c:v>
                </c:pt>
                <c:pt idx="247">
                  <c:v>30000.5</c:v>
                </c:pt>
                <c:pt idx="248">
                  <c:v>30000.5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6.3078111523083708E-3</c:v>
                </c:pt>
                <c:pt idx="1">
                  <c:v>5.8237566446027291E-3</c:v>
                </c:pt>
                <c:pt idx="2">
                  <c:v>5.4633366713521501E-3</c:v>
                </c:pt>
                <c:pt idx="3">
                  <c:v>5.4485149873970112E-3</c:v>
                </c:pt>
                <c:pt idx="4">
                  <c:v>5.3758525855681586E-3</c:v>
                </c:pt>
                <c:pt idx="5">
                  <c:v>4.9698830469920297E-3</c:v>
                </c:pt>
                <c:pt idx="6">
                  <c:v>4.9402396790817517E-3</c:v>
                </c:pt>
                <c:pt idx="7">
                  <c:v>4.9120423291183161E-3</c:v>
                </c:pt>
                <c:pt idx="8">
                  <c:v>4.8986666631100203E-3</c:v>
                </c:pt>
                <c:pt idx="9">
                  <c:v>4.8581781605984212E-3</c:v>
                </c:pt>
                <c:pt idx="10">
                  <c:v>4.4305183528196498E-3</c:v>
                </c:pt>
                <c:pt idx="11">
                  <c:v>4.4211192361651719E-3</c:v>
                </c:pt>
                <c:pt idx="12">
                  <c:v>4.4171426868113532E-3</c:v>
                </c:pt>
                <c:pt idx="13">
                  <c:v>3.3991460522339923E-3</c:v>
                </c:pt>
                <c:pt idx="14">
                  <c:v>3.3937234849333317E-3</c:v>
                </c:pt>
                <c:pt idx="15">
                  <c:v>3.3452818837140966E-3</c:v>
                </c:pt>
                <c:pt idx="16">
                  <c:v>2.4075392451865128E-3</c:v>
                </c:pt>
                <c:pt idx="17">
                  <c:v>2.403562695832695E-3</c:v>
                </c:pt>
                <c:pt idx="18">
                  <c:v>2.3981401285320344E-3</c:v>
                </c:pt>
                <c:pt idx="19">
                  <c:v>2.3981401285320344E-3</c:v>
                </c:pt>
                <c:pt idx="20">
                  <c:v>2.3807879131699204E-3</c:v>
                </c:pt>
                <c:pt idx="21">
                  <c:v>2.3348768433576602E-3</c:v>
                </c:pt>
                <c:pt idx="22">
                  <c:v>2.3323463119506852E-3</c:v>
                </c:pt>
                <c:pt idx="23">
                  <c:v>2.3146325921018602E-3</c:v>
                </c:pt>
                <c:pt idx="24">
                  <c:v>2.2882427645719784E-3</c:v>
                </c:pt>
                <c:pt idx="25">
                  <c:v>2.0395276777150093E-3</c:v>
                </c:pt>
                <c:pt idx="26">
                  <c:v>2.0001236886635419E-3</c:v>
                </c:pt>
                <c:pt idx="27">
                  <c:v>1.9896400585489313E-3</c:v>
                </c:pt>
                <c:pt idx="28">
                  <c:v>1.9777104104874779E-3</c:v>
                </c:pt>
                <c:pt idx="29">
                  <c:v>1.9762643925406351E-3</c:v>
                </c:pt>
                <c:pt idx="30">
                  <c:v>1.9748183745937923E-3</c:v>
                </c:pt>
                <c:pt idx="31">
                  <c:v>1.9708418252399745E-3</c:v>
                </c:pt>
                <c:pt idx="32">
                  <c:v>1.9683112938329995E-3</c:v>
                </c:pt>
                <c:pt idx="33">
                  <c:v>1.9466210246303567E-3</c:v>
                </c:pt>
                <c:pt idx="34">
                  <c:v>1.9408369528429853E-3</c:v>
                </c:pt>
                <c:pt idx="35">
                  <c:v>1.9386679259227211E-3</c:v>
                </c:pt>
                <c:pt idx="36">
                  <c:v>1.9292688092682427E-3</c:v>
                </c:pt>
                <c:pt idx="37">
                  <c:v>1.9234847374808713E-3</c:v>
                </c:pt>
                <c:pt idx="38">
                  <c:v>1.9198696926137641E-3</c:v>
                </c:pt>
                <c:pt idx="39">
                  <c:v>1.9184236746669213E-3</c:v>
                </c:pt>
                <c:pt idx="40">
                  <c:v>1.9144471253131035E-3</c:v>
                </c:pt>
                <c:pt idx="41">
                  <c:v>1.9101090714725749E-3</c:v>
                </c:pt>
                <c:pt idx="42">
                  <c:v>1.9090245580124427E-3</c:v>
                </c:pt>
                <c:pt idx="43">
                  <c:v>1.8902263247034859E-3</c:v>
                </c:pt>
                <c:pt idx="44">
                  <c:v>1.8862497753496681E-3</c:v>
                </c:pt>
                <c:pt idx="45">
                  <c:v>1.8848037574028254E-3</c:v>
                </c:pt>
                <c:pt idx="46">
                  <c:v>1.8793811901021645E-3</c:v>
                </c:pt>
                <c:pt idx="47">
                  <c:v>1.8739586228015039E-3</c:v>
                </c:pt>
                <c:pt idx="48">
                  <c:v>1.8645595061470253E-3</c:v>
                </c:pt>
                <c:pt idx="49">
                  <c:v>1.8526298580855719E-3</c:v>
                </c:pt>
                <c:pt idx="50">
                  <c:v>1.817563922874633E-3</c:v>
                </c:pt>
                <c:pt idx="51">
                  <c:v>1.8067187882733118E-3</c:v>
                </c:pt>
                <c:pt idx="52">
                  <c:v>1.7864745370175118E-3</c:v>
                </c:pt>
                <c:pt idx="53">
                  <c:v>1.5460740533548892E-3</c:v>
                </c:pt>
                <c:pt idx="54">
                  <c:v>1.5406514860542286E-3</c:v>
                </c:pt>
                <c:pt idx="55">
                  <c:v>1.535228918753568E-3</c:v>
                </c:pt>
                <c:pt idx="56">
                  <c:v>1.5298063514529074E-3</c:v>
                </c:pt>
                <c:pt idx="57">
                  <c:v>1.500162983542629E-3</c:v>
                </c:pt>
                <c:pt idx="58">
                  <c:v>1.4893178489413079E-3</c:v>
                </c:pt>
                <c:pt idx="59">
                  <c:v>1.4679890842253756E-3</c:v>
                </c:pt>
                <c:pt idx="60">
                  <c:v>1.4437682836157583E-3</c:v>
                </c:pt>
                <c:pt idx="61">
                  <c:v>1.4289465996606191E-3</c:v>
                </c:pt>
                <c:pt idx="62">
                  <c:v>1.4155709336523227E-3</c:v>
                </c:pt>
                <c:pt idx="63">
                  <c:v>1.4047257990510015E-3</c:v>
                </c:pt>
                <c:pt idx="64">
                  <c:v>1.4007492496971837E-3</c:v>
                </c:pt>
                <c:pt idx="65">
                  <c:v>1.3967727003433659E-3</c:v>
                </c:pt>
                <c:pt idx="66">
                  <c:v>1.3913501330427051E-3</c:v>
                </c:pt>
                <c:pt idx="67">
                  <c:v>1.3765284490875661E-3</c:v>
                </c:pt>
                <c:pt idx="68">
                  <c:v>1.3750824311407231E-3</c:v>
                </c:pt>
                <c:pt idx="69">
                  <c:v>1.3642372965394019E-3</c:v>
                </c:pt>
                <c:pt idx="70">
                  <c:v>1.3118191459663487E-3</c:v>
                </c:pt>
                <c:pt idx="71">
                  <c:v>1.0215310431376482E-3</c:v>
                </c:pt>
                <c:pt idx="72">
                  <c:v>1.009239890589484E-3</c:v>
                </c:pt>
                <c:pt idx="73">
                  <c:v>1.0052633412356662E-3</c:v>
                </c:pt>
                <c:pt idx="74">
                  <c:v>9.8248855857289139E-4</c:v>
                </c:pt>
                <c:pt idx="75">
                  <c:v>9.246478406991776E-4</c:v>
                </c:pt>
                <c:pt idx="76">
                  <c:v>9.1922527339851701E-4</c:v>
                </c:pt>
                <c:pt idx="77">
                  <c:v>8.7765225742678522E-4</c:v>
                </c:pt>
                <c:pt idx="78">
                  <c:v>8.6933765423243881E-4</c:v>
                </c:pt>
                <c:pt idx="79">
                  <c:v>8.6680712282546381E-4</c:v>
                </c:pt>
                <c:pt idx="80">
                  <c:v>8.5343145681716762E-4</c:v>
                </c:pt>
                <c:pt idx="81">
                  <c:v>8.0752038700490744E-4</c:v>
                </c:pt>
                <c:pt idx="82">
                  <c:v>8.0752038700490744E-4</c:v>
                </c:pt>
                <c:pt idx="83">
                  <c:v>8.0209781970424663E-4</c:v>
                </c:pt>
                <c:pt idx="84">
                  <c:v>5.7507300204992029E-4</c:v>
                </c:pt>
                <c:pt idx="85">
                  <c:v>5.656738853954419E-4</c:v>
                </c:pt>
                <c:pt idx="86">
                  <c:v>4.5396899900183234E-4</c:v>
                </c:pt>
                <c:pt idx="87">
                  <c:v>4.1492651443707576E-4</c:v>
                </c:pt>
                <c:pt idx="88">
                  <c:v>3.7588402987231897E-4</c:v>
                </c:pt>
                <c:pt idx="89">
                  <c:v>3.6793093116468294E-4</c:v>
                </c:pt>
                <c:pt idx="90">
                  <c:v>3.6250836386402235E-4</c:v>
                </c:pt>
                <c:pt idx="91">
                  <c:v>3.5708579656336175E-4</c:v>
                </c:pt>
                <c:pt idx="92">
                  <c:v>3.5166322926270116E-4</c:v>
                </c:pt>
                <c:pt idx="93">
                  <c:v>-1.5263824748670135E-5</c:v>
                </c:pt>
                <c:pt idx="94">
                  <c:v>-4.0930643305130739E-5</c:v>
                </c:pt>
                <c:pt idx="95">
                  <c:v>-5.5752327260269723E-5</c:v>
                </c:pt>
                <c:pt idx="96">
                  <c:v>-4.1870283191782322E-4</c:v>
                </c:pt>
                <c:pt idx="97">
                  <c:v>-4.2412539921848381E-4</c:v>
                </c:pt>
                <c:pt idx="98">
                  <c:v>-4.8883470233970121E-4</c:v>
                </c:pt>
                <c:pt idx="99">
                  <c:v>-6.1102321884792159E-4</c:v>
                </c:pt>
                <c:pt idx="100">
                  <c:v>-6.3126747010372117E-4</c:v>
                </c:pt>
                <c:pt idx="101">
                  <c:v>-9.284241581799255E-4</c:v>
                </c:pt>
                <c:pt idx="102">
                  <c:v>-9.3926929278124668E-4</c:v>
                </c:pt>
                <c:pt idx="103">
                  <c:v>-9.4722239148888228E-4</c:v>
                </c:pt>
                <c:pt idx="104">
                  <c:v>-9.7831177734600348E-4</c:v>
                </c:pt>
                <c:pt idx="105">
                  <c:v>-1.0347064772728743E-3</c:v>
                </c:pt>
                <c:pt idx="106">
                  <c:v>-1.0535047105818315E-3</c:v>
                </c:pt>
                <c:pt idx="107">
                  <c:v>-1.1572564982678052E-3</c:v>
                </c:pt>
                <c:pt idx="108">
                  <c:v>-1.4030795492310883E-3</c:v>
                </c:pt>
                <c:pt idx="109">
                  <c:v>-1.4179012331862278E-3</c:v>
                </c:pt>
                <c:pt idx="110">
                  <c:v>-1.4638123029984879E-3</c:v>
                </c:pt>
                <c:pt idx="111">
                  <c:v>-1.5068313369170625E-3</c:v>
                </c:pt>
                <c:pt idx="112">
                  <c:v>-1.5686486041445939E-3</c:v>
                </c:pt>
                <c:pt idx="113">
                  <c:v>-1.5711791355515693E-3</c:v>
                </c:pt>
                <c:pt idx="114">
                  <c:v>-1.6066065752492185E-3</c:v>
                </c:pt>
                <c:pt idx="115">
                  <c:v>-1.8979791915380516E-3</c:v>
                </c:pt>
                <c:pt idx="116">
                  <c:v>-1.9034017588387118E-3</c:v>
                </c:pt>
                <c:pt idx="117">
                  <c:v>-1.9073783081925296E-3</c:v>
                </c:pt>
                <c:pt idx="118">
                  <c:v>-1.9384676940496508E-3</c:v>
                </c:pt>
                <c:pt idx="119">
                  <c:v>-1.9681110619599296E-3</c:v>
                </c:pt>
                <c:pt idx="120">
                  <c:v>-1.994862393976522E-3</c:v>
                </c:pt>
                <c:pt idx="121">
                  <c:v>-2.0339048785412788E-3</c:v>
                </c:pt>
                <c:pt idx="122">
                  <c:v>-2.0715013451591924E-3</c:v>
                </c:pt>
                <c:pt idx="123">
                  <c:v>-2.0823464797605135E-3</c:v>
                </c:pt>
                <c:pt idx="124">
                  <c:v>-2.0877690470611746E-3</c:v>
                </c:pt>
                <c:pt idx="125">
                  <c:v>-2.0917455964149924E-3</c:v>
                </c:pt>
                <c:pt idx="126">
                  <c:v>-2.0971681637156534E-3</c:v>
                </c:pt>
                <c:pt idx="127">
                  <c:v>-2.1119898476707924E-3</c:v>
                </c:pt>
                <c:pt idx="128">
                  <c:v>-2.1307880809797492E-3</c:v>
                </c:pt>
                <c:pt idx="129">
                  <c:v>-2.1416332155810703E-3</c:v>
                </c:pt>
                <c:pt idx="130">
                  <c:v>-2.4062544998533111E-3</c:v>
                </c:pt>
                <c:pt idx="131">
                  <c:v>-2.4210761838084501E-3</c:v>
                </c:pt>
                <c:pt idx="132">
                  <c:v>-2.4210761838084501E-3</c:v>
                </c:pt>
                <c:pt idx="133">
                  <c:v>-2.4279447690559535E-3</c:v>
                </c:pt>
                <c:pt idx="134">
                  <c:v>-2.4630107042668925E-3</c:v>
                </c:pt>
                <c:pt idx="135">
                  <c:v>-2.4763863702751882E-3</c:v>
                </c:pt>
                <c:pt idx="136">
                  <c:v>-2.5313350522552162E-3</c:v>
                </c:pt>
                <c:pt idx="137">
                  <c:v>-2.5421801868565383E-3</c:v>
                </c:pt>
                <c:pt idx="138">
                  <c:v>-2.8769333415506562E-3</c:v>
                </c:pt>
                <c:pt idx="139">
                  <c:v>-2.9228444113629163E-3</c:v>
                </c:pt>
                <c:pt idx="140">
                  <c:v>-2.936220077371213E-3</c:v>
                </c:pt>
                <c:pt idx="141">
                  <c:v>-2.9456191940256909E-3</c:v>
                </c:pt>
                <c:pt idx="142">
                  <c:v>-2.9673094632283333E-3</c:v>
                </c:pt>
                <c:pt idx="143">
                  <c:v>-2.9673094632283333E-3</c:v>
                </c:pt>
                <c:pt idx="144">
                  <c:v>-2.9698399946353087E-3</c:v>
                </c:pt>
                <c:pt idx="145">
                  <c:v>-2.9738165439891265E-3</c:v>
                </c:pt>
                <c:pt idx="146">
                  <c:v>-2.9886382279442655E-3</c:v>
                </c:pt>
                <c:pt idx="147">
                  <c:v>-3.0074364612532223E-3</c:v>
                </c:pt>
                <c:pt idx="148">
                  <c:v>-3.0692537284807545E-3</c:v>
                </c:pt>
                <c:pt idx="149">
                  <c:v>-3.0761223137282579E-3</c:v>
                </c:pt>
                <c:pt idx="150">
                  <c:v>-3.0855214303827359E-3</c:v>
                </c:pt>
                <c:pt idx="151">
                  <c:v>-3.1003431143378749E-3</c:v>
                </c:pt>
                <c:pt idx="152">
                  <c:v>-3.1097422309923537E-3</c:v>
                </c:pt>
                <c:pt idx="153">
                  <c:v>-3.1151647982930147E-3</c:v>
                </c:pt>
                <c:pt idx="154">
                  <c:v>-3.35701129990248E-3</c:v>
                </c:pt>
                <c:pt idx="155">
                  <c:v>-3.3624338672031402E-3</c:v>
                </c:pt>
                <c:pt idx="156">
                  <c:v>-3.366410416556958E-3</c:v>
                </c:pt>
                <c:pt idx="157">
                  <c:v>-3.3974998024140792E-3</c:v>
                </c:pt>
                <c:pt idx="158">
                  <c:v>-3.4231666209705402E-3</c:v>
                </c:pt>
                <c:pt idx="159">
                  <c:v>-3.4350962690319936E-3</c:v>
                </c:pt>
                <c:pt idx="160">
                  <c:v>-3.4379883049256792E-3</c:v>
                </c:pt>
                <c:pt idx="161">
                  <c:v>-3.4755847715435928E-3</c:v>
                </c:pt>
                <c:pt idx="162">
                  <c:v>-3.4889604375518894E-3</c:v>
                </c:pt>
                <c:pt idx="163">
                  <c:v>-3.5225803548159852E-3</c:v>
                </c:pt>
                <c:pt idx="164">
                  <c:v>-3.5374020387711242E-3</c:v>
                </c:pt>
                <c:pt idx="165">
                  <c:v>-3.5507777047794208E-3</c:v>
                </c:pt>
                <c:pt idx="166">
                  <c:v>-3.5655993887345598E-3</c:v>
                </c:pt>
                <c:pt idx="167">
                  <c:v>-3.5804210726896987E-3</c:v>
                </c:pt>
                <c:pt idx="168">
                  <c:v>-3.5843976220435165E-3</c:v>
                </c:pt>
                <c:pt idx="169">
                  <c:v>-3.8519109422094429E-3</c:v>
                </c:pt>
                <c:pt idx="170">
                  <c:v>-3.8652866082177387E-3</c:v>
                </c:pt>
                <c:pt idx="171">
                  <c:v>-3.8667326261645819E-3</c:v>
                </c:pt>
                <c:pt idx="172">
                  <c:v>-3.8707091755183997E-3</c:v>
                </c:pt>
                <c:pt idx="173">
                  <c:v>-3.8761317428190607E-3</c:v>
                </c:pt>
                <c:pt idx="174">
                  <c:v>-3.9675923779568696E-3</c:v>
                </c:pt>
                <c:pt idx="175">
                  <c:v>-4.3413880172157443E-3</c:v>
                </c:pt>
                <c:pt idx="176">
                  <c:v>-4.3966982036824833E-3</c:v>
                </c:pt>
                <c:pt idx="177">
                  <c:v>-4.3966982036824833E-3</c:v>
                </c:pt>
                <c:pt idx="178">
                  <c:v>-4.5579292047554613E-3</c:v>
                </c:pt>
                <c:pt idx="179">
                  <c:v>-4.5593752227023037E-3</c:v>
                </c:pt>
                <c:pt idx="180">
                  <c:v>-4.8308650922220479E-3</c:v>
                </c:pt>
                <c:pt idx="181">
                  <c:v>-4.8713535947336462E-3</c:v>
                </c:pt>
                <c:pt idx="182">
                  <c:v>-4.9924575977817343E-3</c:v>
                </c:pt>
                <c:pt idx="183">
                  <c:v>-5.0137863624976665E-3</c:v>
                </c:pt>
                <c:pt idx="184">
                  <c:v>-5.0582514143630835E-3</c:v>
                </c:pt>
                <c:pt idx="185">
                  <c:v>-5.3405864184841497E-3</c:v>
                </c:pt>
                <c:pt idx="186">
                  <c:v>-5.4052957216053667E-3</c:v>
                </c:pt>
                <c:pt idx="187">
                  <c:v>-5.4616904215322379E-3</c:v>
                </c:pt>
                <c:pt idx="188">
                  <c:v>-5.5585736239707091E-3</c:v>
                </c:pt>
                <c:pt idx="189">
                  <c:v>-5.8853736799571905E-3</c:v>
                </c:pt>
                <c:pt idx="190">
                  <c:v>-5.9526135144853838E-3</c:v>
                </c:pt>
                <c:pt idx="191">
                  <c:v>-6.068294950232811E-3</c:v>
                </c:pt>
                <c:pt idx="192">
                  <c:v>-6.3289396851512331E-3</c:v>
                </c:pt>
                <c:pt idx="193">
                  <c:v>-6.4825790920032857E-3</c:v>
                </c:pt>
                <c:pt idx="194">
                  <c:v>-6.8455295966608383E-3</c:v>
                </c:pt>
                <c:pt idx="195">
                  <c:v>-7.0230282996357977E-3</c:v>
                </c:pt>
                <c:pt idx="196">
                  <c:v>-7.3133164024644978E-3</c:v>
                </c:pt>
                <c:pt idx="197">
                  <c:v>-7.4116456228498113E-3</c:v>
                </c:pt>
                <c:pt idx="198">
                  <c:v>-7.8190611793727827E-3</c:v>
                </c:pt>
                <c:pt idx="199">
                  <c:v>-8.0627152034158014E-3</c:v>
                </c:pt>
                <c:pt idx="200">
                  <c:v>-8.4498865086829727E-3</c:v>
                </c:pt>
                <c:pt idx="201">
                  <c:v>-8.9784060682540322E-3</c:v>
                </c:pt>
                <c:pt idx="202">
                  <c:v>-9.3536477254597492E-3</c:v>
                </c:pt>
                <c:pt idx="203">
                  <c:v>-9.3630468421142272E-3</c:v>
                </c:pt>
                <c:pt idx="204">
                  <c:v>-9.9465150836653155E-3</c:v>
                </c:pt>
                <c:pt idx="205">
                  <c:v>-1.0282714256306275E-2</c:v>
                </c:pt>
                <c:pt idx="206">
                  <c:v>-1.0485879777837695E-2</c:v>
                </c:pt>
                <c:pt idx="207">
                  <c:v>-1.0803280717169699E-2</c:v>
                </c:pt>
                <c:pt idx="208">
                  <c:v>-1.0852445327362356E-2</c:v>
                </c:pt>
                <c:pt idx="209">
                  <c:v>-1.1416392326631065E-2</c:v>
                </c:pt>
                <c:pt idx="210">
                  <c:v>-1.1475679062451621E-2</c:v>
                </c:pt>
                <c:pt idx="211">
                  <c:v>-1.2367149126680233E-2</c:v>
                </c:pt>
                <c:pt idx="212">
                  <c:v>-1.2910128865719721E-2</c:v>
                </c:pt>
                <c:pt idx="213">
                  <c:v>-1.2928927099028677E-2</c:v>
                </c:pt>
                <c:pt idx="214">
                  <c:v>-1.2930373116975521E-2</c:v>
                </c:pt>
                <c:pt idx="215">
                  <c:v>-1.3319351944676245E-2</c:v>
                </c:pt>
                <c:pt idx="216">
                  <c:v>-1.3409005057380503E-2</c:v>
                </c:pt>
                <c:pt idx="217">
                  <c:v>-1.3438648425290781E-2</c:v>
                </c:pt>
                <c:pt idx="218">
                  <c:v>-1.3761833436410154E-2</c:v>
                </c:pt>
                <c:pt idx="219">
                  <c:v>-1.382039716325729E-2</c:v>
                </c:pt>
                <c:pt idx="220">
                  <c:v>-1.3851486549114412E-2</c:v>
                </c:pt>
                <c:pt idx="221">
                  <c:v>-1.3859439647822049E-2</c:v>
                </c:pt>
                <c:pt idx="222">
                  <c:v>-1.3870284782423368E-2</c:v>
                </c:pt>
                <c:pt idx="223">
                  <c:v>-1.4340963624120713E-2</c:v>
                </c:pt>
                <c:pt idx="224">
                  <c:v>-1.4348193713854927E-2</c:v>
                </c:pt>
                <c:pt idx="225">
                  <c:v>-1.4370606992030991E-2</c:v>
                </c:pt>
                <c:pt idx="226">
                  <c:v>-1.4417602575303385E-2</c:v>
                </c:pt>
                <c:pt idx="227">
                  <c:v>-1.4802243349163581E-2</c:v>
                </c:pt>
                <c:pt idx="228">
                  <c:v>-1.4824656627339646E-2</c:v>
                </c:pt>
                <c:pt idx="229">
                  <c:v>-1.4839839815781493E-2</c:v>
                </c:pt>
                <c:pt idx="230">
                  <c:v>-1.5301119540824361E-2</c:v>
                </c:pt>
                <c:pt idx="231">
                  <c:v>-1.5330762908734639E-2</c:v>
                </c:pt>
                <c:pt idx="232">
                  <c:v>-1.6329961310003041E-2</c:v>
                </c:pt>
                <c:pt idx="233">
                  <c:v>-1.7230830490886133E-2</c:v>
                </c:pt>
                <c:pt idx="234">
                  <c:v>-1.8287869610028252E-2</c:v>
                </c:pt>
                <c:pt idx="235">
                  <c:v>-1.829726872668273E-2</c:v>
                </c:pt>
                <c:pt idx="236">
                  <c:v>-1.8326912094593008E-2</c:v>
                </c:pt>
                <c:pt idx="237">
                  <c:v>-1.8330888643946826E-2</c:v>
                </c:pt>
                <c:pt idx="238">
                  <c:v>-1.8332334661893671E-2</c:v>
                </c:pt>
                <c:pt idx="239">
                  <c:v>-1.8341733778548149E-2</c:v>
                </c:pt>
                <c:pt idx="240">
                  <c:v>-1.8754571902371779E-2</c:v>
                </c:pt>
                <c:pt idx="241">
                  <c:v>-1.8754571902371779E-2</c:v>
                </c:pt>
                <c:pt idx="242">
                  <c:v>-1.8781323234388372E-2</c:v>
                </c:pt>
                <c:pt idx="243">
                  <c:v>-1.8781323234388372E-2</c:v>
                </c:pt>
                <c:pt idx="244">
                  <c:v>-1.881096660229865E-2</c:v>
                </c:pt>
                <c:pt idx="245">
                  <c:v>-1.881096660229865E-2</c:v>
                </c:pt>
                <c:pt idx="246">
                  <c:v>-1.9292490578597315E-2</c:v>
                </c:pt>
                <c:pt idx="247">
                  <c:v>-1.9292490578597315E-2</c:v>
                </c:pt>
                <c:pt idx="248">
                  <c:v>-1.9292490578597315E-2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8F-4D1F-A4E9-2ECE53439BDD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A!$F$21:$F$997</c:f>
              <c:numCache>
                <c:formatCode>General</c:formatCode>
                <c:ptCount val="977"/>
                <c:pt idx="0">
                  <c:v>-5407.5</c:v>
                </c:pt>
                <c:pt idx="1">
                  <c:v>-4738</c:v>
                </c:pt>
                <c:pt idx="2">
                  <c:v>-4239.5</c:v>
                </c:pt>
                <c:pt idx="3">
                  <c:v>-4219</c:v>
                </c:pt>
                <c:pt idx="4">
                  <c:v>-4118.5</c:v>
                </c:pt>
                <c:pt idx="5">
                  <c:v>-3557</c:v>
                </c:pt>
                <c:pt idx="6">
                  <c:v>-3516</c:v>
                </c:pt>
                <c:pt idx="7">
                  <c:v>-3477</c:v>
                </c:pt>
                <c:pt idx="8">
                  <c:v>-3458.5</c:v>
                </c:pt>
                <c:pt idx="9">
                  <c:v>-3402.5</c:v>
                </c:pt>
                <c:pt idx="10">
                  <c:v>-2811</c:v>
                </c:pt>
                <c:pt idx="11">
                  <c:v>-2798</c:v>
                </c:pt>
                <c:pt idx="12">
                  <c:v>-2792.5</c:v>
                </c:pt>
                <c:pt idx="13">
                  <c:v>-1384.5</c:v>
                </c:pt>
                <c:pt idx="14">
                  <c:v>-1377</c:v>
                </c:pt>
                <c:pt idx="15">
                  <c:v>-1310</c:v>
                </c:pt>
                <c:pt idx="16">
                  <c:v>-13</c:v>
                </c:pt>
                <c:pt idx="17">
                  <c:v>-7.5</c:v>
                </c:pt>
                <c:pt idx="18">
                  <c:v>0</c:v>
                </c:pt>
                <c:pt idx="19">
                  <c:v>0</c:v>
                </c:pt>
                <c:pt idx="20">
                  <c:v>24</c:v>
                </c:pt>
                <c:pt idx="21">
                  <c:v>87.5</c:v>
                </c:pt>
                <c:pt idx="22">
                  <c:v>91</c:v>
                </c:pt>
                <c:pt idx="23">
                  <c:v>115.5</c:v>
                </c:pt>
                <c:pt idx="24">
                  <c:v>152</c:v>
                </c:pt>
                <c:pt idx="25">
                  <c:v>496</c:v>
                </c:pt>
                <c:pt idx="26">
                  <c:v>550.5</c:v>
                </c:pt>
                <c:pt idx="27">
                  <c:v>565</c:v>
                </c:pt>
                <c:pt idx="28">
                  <c:v>581.5</c:v>
                </c:pt>
                <c:pt idx="29">
                  <c:v>583.5</c:v>
                </c:pt>
                <c:pt idx="30">
                  <c:v>585.5</c:v>
                </c:pt>
                <c:pt idx="31">
                  <c:v>591</c:v>
                </c:pt>
                <c:pt idx="32">
                  <c:v>594.5</c:v>
                </c:pt>
                <c:pt idx="33">
                  <c:v>624.5</c:v>
                </c:pt>
                <c:pt idx="34">
                  <c:v>632.5</c:v>
                </c:pt>
                <c:pt idx="35">
                  <c:v>635.5</c:v>
                </c:pt>
                <c:pt idx="36">
                  <c:v>648.5</c:v>
                </c:pt>
                <c:pt idx="37">
                  <c:v>656.5</c:v>
                </c:pt>
                <c:pt idx="38">
                  <c:v>661.5</c:v>
                </c:pt>
                <c:pt idx="39">
                  <c:v>663.5</c:v>
                </c:pt>
                <c:pt idx="40">
                  <c:v>669</c:v>
                </c:pt>
                <c:pt idx="41">
                  <c:v>675</c:v>
                </c:pt>
                <c:pt idx="42">
                  <c:v>676.5</c:v>
                </c:pt>
                <c:pt idx="43">
                  <c:v>702.5</c:v>
                </c:pt>
                <c:pt idx="44">
                  <c:v>708</c:v>
                </c:pt>
                <c:pt idx="45">
                  <c:v>710</c:v>
                </c:pt>
                <c:pt idx="46">
                  <c:v>717.5</c:v>
                </c:pt>
                <c:pt idx="47">
                  <c:v>725</c:v>
                </c:pt>
                <c:pt idx="48">
                  <c:v>738</c:v>
                </c:pt>
                <c:pt idx="49">
                  <c:v>754.5</c:v>
                </c:pt>
                <c:pt idx="50">
                  <c:v>803</c:v>
                </c:pt>
                <c:pt idx="51">
                  <c:v>818</c:v>
                </c:pt>
                <c:pt idx="52">
                  <c:v>846</c:v>
                </c:pt>
                <c:pt idx="53">
                  <c:v>1178.5</c:v>
                </c:pt>
                <c:pt idx="54">
                  <c:v>1186</c:v>
                </c:pt>
                <c:pt idx="55">
                  <c:v>1193.5</c:v>
                </c:pt>
                <c:pt idx="56">
                  <c:v>1201</c:v>
                </c:pt>
                <c:pt idx="57">
                  <c:v>1242</c:v>
                </c:pt>
                <c:pt idx="58">
                  <c:v>1257</c:v>
                </c:pt>
                <c:pt idx="59">
                  <c:v>1286.5</c:v>
                </c:pt>
                <c:pt idx="60">
                  <c:v>1320</c:v>
                </c:pt>
                <c:pt idx="61">
                  <c:v>1340.5</c:v>
                </c:pt>
                <c:pt idx="62">
                  <c:v>1359</c:v>
                </c:pt>
                <c:pt idx="63">
                  <c:v>1374</c:v>
                </c:pt>
                <c:pt idx="64">
                  <c:v>1379.5</c:v>
                </c:pt>
                <c:pt idx="65">
                  <c:v>1385</c:v>
                </c:pt>
                <c:pt idx="66">
                  <c:v>1392.5</c:v>
                </c:pt>
                <c:pt idx="67">
                  <c:v>1413</c:v>
                </c:pt>
                <c:pt idx="68">
                  <c:v>1415</c:v>
                </c:pt>
                <c:pt idx="69">
                  <c:v>1430</c:v>
                </c:pt>
                <c:pt idx="70">
                  <c:v>1502.5</c:v>
                </c:pt>
                <c:pt idx="71">
                  <c:v>1904</c:v>
                </c:pt>
                <c:pt idx="72">
                  <c:v>1921</c:v>
                </c:pt>
                <c:pt idx="73">
                  <c:v>1926.5</c:v>
                </c:pt>
                <c:pt idx="74">
                  <c:v>1958</c:v>
                </c:pt>
                <c:pt idx="75">
                  <c:v>2038</c:v>
                </c:pt>
                <c:pt idx="76">
                  <c:v>2045.5</c:v>
                </c:pt>
                <c:pt idx="77">
                  <c:v>2103</c:v>
                </c:pt>
                <c:pt idx="78">
                  <c:v>2114.5</c:v>
                </c:pt>
                <c:pt idx="79">
                  <c:v>2118</c:v>
                </c:pt>
                <c:pt idx="80">
                  <c:v>2136.5</c:v>
                </c:pt>
                <c:pt idx="81">
                  <c:v>2200</c:v>
                </c:pt>
                <c:pt idx="82">
                  <c:v>2200</c:v>
                </c:pt>
                <c:pt idx="83">
                  <c:v>2207.5</c:v>
                </c:pt>
                <c:pt idx="84">
                  <c:v>2521.5</c:v>
                </c:pt>
                <c:pt idx="85">
                  <c:v>2534.5</c:v>
                </c:pt>
                <c:pt idx="86">
                  <c:v>2689</c:v>
                </c:pt>
                <c:pt idx="87">
                  <c:v>2743</c:v>
                </c:pt>
                <c:pt idx="88">
                  <c:v>2797</c:v>
                </c:pt>
                <c:pt idx="89">
                  <c:v>2808</c:v>
                </c:pt>
                <c:pt idx="90">
                  <c:v>2815.5</c:v>
                </c:pt>
                <c:pt idx="91">
                  <c:v>2823</c:v>
                </c:pt>
                <c:pt idx="92">
                  <c:v>2830.5</c:v>
                </c:pt>
                <c:pt idx="93">
                  <c:v>3338</c:v>
                </c:pt>
                <c:pt idx="94">
                  <c:v>3373.5</c:v>
                </c:pt>
                <c:pt idx="95">
                  <c:v>3394</c:v>
                </c:pt>
                <c:pt idx="96">
                  <c:v>3896</c:v>
                </c:pt>
                <c:pt idx="97">
                  <c:v>3903.5</c:v>
                </c:pt>
                <c:pt idx="98">
                  <c:v>3993</c:v>
                </c:pt>
                <c:pt idx="99">
                  <c:v>4162</c:v>
                </c:pt>
                <c:pt idx="100">
                  <c:v>4190</c:v>
                </c:pt>
                <c:pt idx="101">
                  <c:v>4601</c:v>
                </c:pt>
                <c:pt idx="102">
                  <c:v>4616</c:v>
                </c:pt>
                <c:pt idx="103">
                  <c:v>4627</c:v>
                </c:pt>
                <c:pt idx="104">
                  <c:v>4670</c:v>
                </c:pt>
                <c:pt idx="105">
                  <c:v>4748</c:v>
                </c:pt>
                <c:pt idx="106">
                  <c:v>4774</c:v>
                </c:pt>
                <c:pt idx="107">
                  <c:v>4917.5</c:v>
                </c:pt>
                <c:pt idx="108">
                  <c:v>5257.5</c:v>
                </c:pt>
                <c:pt idx="109">
                  <c:v>5278</c:v>
                </c:pt>
                <c:pt idx="110">
                  <c:v>5341.5</c:v>
                </c:pt>
                <c:pt idx="111">
                  <c:v>5401</c:v>
                </c:pt>
                <c:pt idx="112">
                  <c:v>5486.5</c:v>
                </c:pt>
                <c:pt idx="113">
                  <c:v>5490</c:v>
                </c:pt>
                <c:pt idx="114">
                  <c:v>5539</c:v>
                </c:pt>
                <c:pt idx="115">
                  <c:v>5942</c:v>
                </c:pt>
                <c:pt idx="116">
                  <c:v>5949.5</c:v>
                </c:pt>
                <c:pt idx="117">
                  <c:v>5955</c:v>
                </c:pt>
                <c:pt idx="118">
                  <c:v>5998</c:v>
                </c:pt>
                <c:pt idx="119">
                  <c:v>6039</c:v>
                </c:pt>
                <c:pt idx="120">
                  <c:v>6076</c:v>
                </c:pt>
                <c:pt idx="121">
                  <c:v>6130</c:v>
                </c:pt>
                <c:pt idx="122">
                  <c:v>6182</c:v>
                </c:pt>
                <c:pt idx="123">
                  <c:v>6197</c:v>
                </c:pt>
                <c:pt idx="124">
                  <c:v>6204.5</c:v>
                </c:pt>
                <c:pt idx="125">
                  <c:v>6210</c:v>
                </c:pt>
                <c:pt idx="126">
                  <c:v>6217.5</c:v>
                </c:pt>
                <c:pt idx="127">
                  <c:v>6238</c:v>
                </c:pt>
                <c:pt idx="128">
                  <c:v>6264</c:v>
                </c:pt>
                <c:pt idx="129">
                  <c:v>6279</c:v>
                </c:pt>
                <c:pt idx="130">
                  <c:v>6645</c:v>
                </c:pt>
                <c:pt idx="131">
                  <c:v>6665.5</c:v>
                </c:pt>
                <c:pt idx="132">
                  <c:v>6665.5</c:v>
                </c:pt>
                <c:pt idx="133">
                  <c:v>6675</c:v>
                </c:pt>
                <c:pt idx="134">
                  <c:v>6723.5</c:v>
                </c:pt>
                <c:pt idx="135">
                  <c:v>6742</c:v>
                </c:pt>
                <c:pt idx="136">
                  <c:v>6818</c:v>
                </c:pt>
                <c:pt idx="137">
                  <c:v>6833</c:v>
                </c:pt>
                <c:pt idx="138">
                  <c:v>7296</c:v>
                </c:pt>
                <c:pt idx="139">
                  <c:v>7359.5</c:v>
                </c:pt>
                <c:pt idx="140">
                  <c:v>7378</c:v>
                </c:pt>
                <c:pt idx="141">
                  <c:v>7391</c:v>
                </c:pt>
                <c:pt idx="142">
                  <c:v>7421</c:v>
                </c:pt>
                <c:pt idx="143">
                  <c:v>7421</c:v>
                </c:pt>
                <c:pt idx="144">
                  <c:v>7424.5</c:v>
                </c:pt>
                <c:pt idx="145">
                  <c:v>7430</c:v>
                </c:pt>
                <c:pt idx="146">
                  <c:v>7450.5</c:v>
                </c:pt>
                <c:pt idx="147">
                  <c:v>7476.5</c:v>
                </c:pt>
                <c:pt idx="148">
                  <c:v>7562</c:v>
                </c:pt>
                <c:pt idx="149">
                  <c:v>7571.5</c:v>
                </c:pt>
                <c:pt idx="150">
                  <c:v>7584.5</c:v>
                </c:pt>
                <c:pt idx="151">
                  <c:v>7605</c:v>
                </c:pt>
                <c:pt idx="152">
                  <c:v>7618</c:v>
                </c:pt>
                <c:pt idx="153">
                  <c:v>7625.5</c:v>
                </c:pt>
                <c:pt idx="154">
                  <c:v>7960</c:v>
                </c:pt>
                <c:pt idx="155">
                  <c:v>7967.5</c:v>
                </c:pt>
                <c:pt idx="156">
                  <c:v>7973</c:v>
                </c:pt>
                <c:pt idx="157">
                  <c:v>8016</c:v>
                </c:pt>
                <c:pt idx="158">
                  <c:v>8051.5</c:v>
                </c:pt>
                <c:pt idx="159">
                  <c:v>8068</c:v>
                </c:pt>
                <c:pt idx="160">
                  <c:v>8072</c:v>
                </c:pt>
                <c:pt idx="161">
                  <c:v>8124</c:v>
                </c:pt>
                <c:pt idx="162">
                  <c:v>8142.5</c:v>
                </c:pt>
                <c:pt idx="163">
                  <c:v>8189</c:v>
                </c:pt>
                <c:pt idx="164">
                  <c:v>8209.5</c:v>
                </c:pt>
                <c:pt idx="165">
                  <c:v>8228</c:v>
                </c:pt>
                <c:pt idx="166">
                  <c:v>8248.5</c:v>
                </c:pt>
                <c:pt idx="167">
                  <c:v>8269</c:v>
                </c:pt>
                <c:pt idx="168">
                  <c:v>8274.5</c:v>
                </c:pt>
                <c:pt idx="169">
                  <c:v>8644.5</c:v>
                </c:pt>
                <c:pt idx="170">
                  <c:v>8663</c:v>
                </c:pt>
                <c:pt idx="171">
                  <c:v>8665</c:v>
                </c:pt>
                <c:pt idx="172">
                  <c:v>8670.5</c:v>
                </c:pt>
                <c:pt idx="173">
                  <c:v>8678</c:v>
                </c:pt>
                <c:pt idx="174">
                  <c:v>8804.5</c:v>
                </c:pt>
                <c:pt idx="175">
                  <c:v>9321.5</c:v>
                </c:pt>
                <c:pt idx="176">
                  <c:v>9398</c:v>
                </c:pt>
                <c:pt idx="177">
                  <c:v>9398</c:v>
                </c:pt>
                <c:pt idx="178">
                  <c:v>9621</c:v>
                </c:pt>
                <c:pt idx="179">
                  <c:v>9623</c:v>
                </c:pt>
                <c:pt idx="180">
                  <c:v>9998.5</c:v>
                </c:pt>
                <c:pt idx="181">
                  <c:v>10054.5</c:v>
                </c:pt>
                <c:pt idx="182">
                  <c:v>10222</c:v>
                </c:pt>
                <c:pt idx="183">
                  <c:v>10251.5</c:v>
                </c:pt>
                <c:pt idx="184">
                  <c:v>10313</c:v>
                </c:pt>
                <c:pt idx="185">
                  <c:v>10703.5</c:v>
                </c:pt>
                <c:pt idx="186">
                  <c:v>10793</c:v>
                </c:pt>
                <c:pt idx="187">
                  <c:v>10871</c:v>
                </c:pt>
                <c:pt idx="188">
                  <c:v>11005</c:v>
                </c:pt>
                <c:pt idx="189">
                  <c:v>11457</c:v>
                </c:pt>
                <c:pt idx="190">
                  <c:v>11550</c:v>
                </c:pt>
                <c:pt idx="191">
                  <c:v>11710</c:v>
                </c:pt>
                <c:pt idx="192">
                  <c:v>12070.5</c:v>
                </c:pt>
                <c:pt idx="193">
                  <c:v>12283</c:v>
                </c:pt>
                <c:pt idx="194">
                  <c:v>12785</c:v>
                </c:pt>
                <c:pt idx="195">
                  <c:v>13030.5</c:v>
                </c:pt>
                <c:pt idx="196">
                  <c:v>13432</c:v>
                </c:pt>
                <c:pt idx="197">
                  <c:v>13568</c:v>
                </c:pt>
                <c:pt idx="198">
                  <c:v>14131.5</c:v>
                </c:pt>
                <c:pt idx="199">
                  <c:v>14468.5</c:v>
                </c:pt>
                <c:pt idx="200">
                  <c:v>15004</c:v>
                </c:pt>
                <c:pt idx="201">
                  <c:v>15735</c:v>
                </c:pt>
                <c:pt idx="202">
                  <c:v>16254</c:v>
                </c:pt>
                <c:pt idx="203">
                  <c:v>16267</c:v>
                </c:pt>
                <c:pt idx="204">
                  <c:v>17074</c:v>
                </c:pt>
                <c:pt idx="205">
                  <c:v>17539</c:v>
                </c:pt>
                <c:pt idx="206">
                  <c:v>17820</c:v>
                </c:pt>
                <c:pt idx="207">
                  <c:v>18259</c:v>
                </c:pt>
                <c:pt idx="208">
                  <c:v>18327</c:v>
                </c:pt>
                <c:pt idx="209">
                  <c:v>19107</c:v>
                </c:pt>
                <c:pt idx="210">
                  <c:v>19189</c:v>
                </c:pt>
                <c:pt idx="211">
                  <c:v>20422</c:v>
                </c:pt>
                <c:pt idx="212">
                  <c:v>21173</c:v>
                </c:pt>
                <c:pt idx="213">
                  <c:v>21199</c:v>
                </c:pt>
                <c:pt idx="214">
                  <c:v>21201</c:v>
                </c:pt>
                <c:pt idx="215">
                  <c:v>21739</c:v>
                </c:pt>
                <c:pt idx="216">
                  <c:v>21863</c:v>
                </c:pt>
                <c:pt idx="217">
                  <c:v>21904</c:v>
                </c:pt>
                <c:pt idx="218">
                  <c:v>22351</c:v>
                </c:pt>
                <c:pt idx="219">
                  <c:v>22432</c:v>
                </c:pt>
                <c:pt idx="220">
                  <c:v>22475</c:v>
                </c:pt>
                <c:pt idx="221">
                  <c:v>22486</c:v>
                </c:pt>
                <c:pt idx="222">
                  <c:v>22501</c:v>
                </c:pt>
                <c:pt idx="223">
                  <c:v>23152</c:v>
                </c:pt>
                <c:pt idx="224">
                  <c:v>23162</c:v>
                </c:pt>
                <c:pt idx="225">
                  <c:v>23193</c:v>
                </c:pt>
                <c:pt idx="226">
                  <c:v>23258</c:v>
                </c:pt>
                <c:pt idx="227">
                  <c:v>23790</c:v>
                </c:pt>
                <c:pt idx="228">
                  <c:v>23821</c:v>
                </c:pt>
                <c:pt idx="229">
                  <c:v>23842</c:v>
                </c:pt>
                <c:pt idx="230">
                  <c:v>24480</c:v>
                </c:pt>
                <c:pt idx="231">
                  <c:v>24521</c:v>
                </c:pt>
                <c:pt idx="232">
                  <c:v>25903</c:v>
                </c:pt>
                <c:pt idx="233">
                  <c:v>27149</c:v>
                </c:pt>
                <c:pt idx="234">
                  <c:v>28611</c:v>
                </c:pt>
                <c:pt idx="235">
                  <c:v>28624</c:v>
                </c:pt>
                <c:pt idx="236">
                  <c:v>28665</c:v>
                </c:pt>
                <c:pt idx="237">
                  <c:v>28670.5</c:v>
                </c:pt>
                <c:pt idx="238">
                  <c:v>28672.5</c:v>
                </c:pt>
                <c:pt idx="239">
                  <c:v>28685.5</c:v>
                </c:pt>
                <c:pt idx="240">
                  <c:v>29256.5</c:v>
                </c:pt>
                <c:pt idx="241">
                  <c:v>29256.5</c:v>
                </c:pt>
                <c:pt idx="242">
                  <c:v>29293.5</c:v>
                </c:pt>
                <c:pt idx="243">
                  <c:v>29293.5</c:v>
                </c:pt>
                <c:pt idx="244">
                  <c:v>29334.5</c:v>
                </c:pt>
                <c:pt idx="245">
                  <c:v>29334.5</c:v>
                </c:pt>
                <c:pt idx="246">
                  <c:v>30000.5</c:v>
                </c:pt>
                <c:pt idx="247">
                  <c:v>30000.5</c:v>
                </c:pt>
                <c:pt idx="248">
                  <c:v>30000.5</c:v>
                </c:pt>
              </c:numCache>
            </c:numRef>
          </c:xVal>
          <c:yVal>
            <c:numRef>
              <c:f>A!$U$21:$U$997</c:f>
              <c:numCache>
                <c:formatCode>General</c:formatCode>
                <c:ptCount val="977"/>
                <c:pt idx="174">
                  <c:v>-0.11328778500319459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8F-4D1F-A4E9-2ECE53439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569808"/>
        <c:axId val="1"/>
      </c:scatterChart>
      <c:valAx>
        <c:axId val="49056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7215166215675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56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01873836977808"/>
          <c:y val="0.91975600272188196"/>
          <c:w val="0.7445825308988079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581025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36C2AF-A98F-1F8B-E833-FFEE21AFC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87" TargetMode="External"/><Relationship Id="rId18" Type="http://schemas.openxmlformats.org/officeDocument/2006/relationships/hyperlink" Target="http://www.konkoly.hu/cgi-bin/IBVS?745" TargetMode="External"/><Relationship Id="rId26" Type="http://schemas.openxmlformats.org/officeDocument/2006/relationships/hyperlink" Target="http://www.konkoly.hu/cgi-bin/IBVS?745" TargetMode="External"/><Relationship Id="rId39" Type="http://schemas.openxmlformats.org/officeDocument/2006/relationships/hyperlink" Target="http://vsolj.cetus-net.org/no43.pdf" TargetMode="External"/><Relationship Id="rId21" Type="http://schemas.openxmlformats.org/officeDocument/2006/relationships/hyperlink" Target="http://www.konkoly.hu/cgi-bin/IBVS?745" TargetMode="External"/><Relationship Id="rId34" Type="http://schemas.openxmlformats.org/officeDocument/2006/relationships/hyperlink" Target="http://vsolj.cetus-net.org/no43.pdf" TargetMode="External"/><Relationship Id="rId42" Type="http://schemas.openxmlformats.org/officeDocument/2006/relationships/hyperlink" Target="http://vsolj.cetus-net.org/no44.pdf" TargetMode="External"/><Relationship Id="rId47" Type="http://schemas.openxmlformats.org/officeDocument/2006/relationships/hyperlink" Target="http://vsolj.cetus-net.org/no46.pdf" TargetMode="External"/><Relationship Id="rId50" Type="http://schemas.openxmlformats.org/officeDocument/2006/relationships/hyperlink" Target="http://vsolj.cetus-net.org/vsoljno56.pdf" TargetMode="External"/><Relationship Id="rId55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587" TargetMode="External"/><Relationship Id="rId12" Type="http://schemas.openxmlformats.org/officeDocument/2006/relationships/hyperlink" Target="http://www.konkoly.hu/cgi-bin/IBVS?587" TargetMode="External"/><Relationship Id="rId17" Type="http://schemas.openxmlformats.org/officeDocument/2006/relationships/hyperlink" Target="http://www.konkoly.hu/cgi-bin/IBVS?745" TargetMode="External"/><Relationship Id="rId25" Type="http://schemas.openxmlformats.org/officeDocument/2006/relationships/hyperlink" Target="http://www.konkoly.hu/cgi-bin/IBVS?745" TargetMode="External"/><Relationship Id="rId33" Type="http://schemas.openxmlformats.org/officeDocument/2006/relationships/hyperlink" Target="http://vsolj.cetus-net.org/no42.pdf" TargetMode="External"/><Relationship Id="rId38" Type="http://schemas.openxmlformats.org/officeDocument/2006/relationships/hyperlink" Target="http://vsolj.cetus-net.org/no43.pdf" TargetMode="External"/><Relationship Id="rId46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587" TargetMode="External"/><Relationship Id="rId16" Type="http://schemas.openxmlformats.org/officeDocument/2006/relationships/hyperlink" Target="http://www.konkoly.hu/cgi-bin/IBVS?587" TargetMode="External"/><Relationship Id="rId20" Type="http://schemas.openxmlformats.org/officeDocument/2006/relationships/hyperlink" Target="http://www.konkoly.hu/cgi-bin/IBVS?745" TargetMode="External"/><Relationship Id="rId29" Type="http://schemas.openxmlformats.org/officeDocument/2006/relationships/hyperlink" Target="http://vsolj.cetus-net.org/no47.pdf" TargetMode="External"/><Relationship Id="rId41" Type="http://schemas.openxmlformats.org/officeDocument/2006/relationships/hyperlink" Target="http://www.konkoly.hu/cgi-bin/IBVS?6153" TargetMode="External"/><Relationship Id="rId54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587" TargetMode="External"/><Relationship Id="rId6" Type="http://schemas.openxmlformats.org/officeDocument/2006/relationships/hyperlink" Target="http://www.konkoly.hu/cgi-bin/IBVS?587" TargetMode="External"/><Relationship Id="rId11" Type="http://schemas.openxmlformats.org/officeDocument/2006/relationships/hyperlink" Target="http://www.konkoly.hu/cgi-bin/IBVS?587" TargetMode="External"/><Relationship Id="rId24" Type="http://schemas.openxmlformats.org/officeDocument/2006/relationships/hyperlink" Target="http://www.konkoly.hu/cgi-bin/IBVS?745" TargetMode="External"/><Relationship Id="rId32" Type="http://schemas.openxmlformats.org/officeDocument/2006/relationships/hyperlink" Target="http://vsolj.cetus-net.org/no40.pdf" TargetMode="External"/><Relationship Id="rId37" Type="http://schemas.openxmlformats.org/officeDocument/2006/relationships/hyperlink" Target="http://vsolj.cetus-net.org/no43.pdf" TargetMode="External"/><Relationship Id="rId40" Type="http://schemas.openxmlformats.org/officeDocument/2006/relationships/hyperlink" Target="http://vsolj.cetus-net.org/no44.pdf" TargetMode="External"/><Relationship Id="rId45" Type="http://schemas.openxmlformats.org/officeDocument/2006/relationships/hyperlink" Target="http://www.konkoly.hu/cgi-bin/IBVS?5843" TargetMode="External"/><Relationship Id="rId53" Type="http://schemas.openxmlformats.org/officeDocument/2006/relationships/hyperlink" Target="http://vsolj.cetus-net.org/vsoljno56.pdf" TargetMode="External"/><Relationship Id="rId5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587" TargetMode="External"/><Relationship Id="rId15" Type="http://schemas.openxmlformats.org/officeDocument/2006/relationships/hyperlink" Target="http://www.konkoly.hu/cgi-bin/IBVS?587" TargetMode="External"/><Relationship Id="rId23" Type="http://schemas.openxmlformats.org/officeDocument/2006/relationships/hyperlink" Target="http://www.konkoly.hu/cgi-bin/IBVS?890" TargetMode="External"/><Relationship Id="rId28" Type="http://schemas.openxmlformats.org/officeDocument/2006/relationships/hyperlink" Target="http://www.konkoly.hu/cgi-bin/IBVS?2185" TargetMode="External"/><Relationship Id="rId36" Type="http://schemas.openxmlformats.org/officeDocument/2006/relationships/hyperlink" Target="http://vsolj.cetus-net.org/no43.pdf" TargetMode="External"/><Relationship Id="rId49" Type="http://schemas.openxmlformats.org/officeDocument/2006/relationships/hyperlink" Target="http://vsolj.cetus-net.org/vsoljno50.pdf" TargetMode="External"/><Relationship Id="rId57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587" TargetMode="External"/><Relationship Id="rId19" Type="http://schemas.openxmlformats.org/officeDocument/2006/relationships/hyperlink" Target="http://www.konkoly.hu/cgi-bin/IBVS?745" TargetMode="External"/><Relationship Id="rId31" Type="http://schemas.openxmlformats.org/officeDocument/2006/relationships/hyperlink" Target="http://vsolj.cetus-net.org/no40.pdf" TargetMode="External"/><Relationship Id="rId44" Type="http://schemas.openxmlformats.org/officeDocument/2006/relationships/hyperlink" Target="http://vsolj.cetus-net.org/no45.pdf" TargetMode="External"/><Relationship Id="rId52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87" TargetMode="External"/><Relationship Id="rId9" Type="http://schemas.openxmlformats.org/officeDocument/2006/relationships/hyperlink" Target="http://www.konkoly.hu/cgi-bin/IBVS?587" TargetMode="External"/><Relationship Id="rId14" Type="http://schemas.openxmlformats.org/officeDocument/2006/relationships/hyperlink" Target="http://www.konkoly.hu/cgi-bin/IBVS?587" TargetMode="External"/><Relationship Id="rId22" Type="http://schemas.openxmlformats.org/officeDocument/2006/relationships/hyperlink" Target="http://www.konkoly.hu/cgi-bin/IBVS?745" TargetMode="External"/><Relationship Id="rId27" Type="http://schemas.openxmlformats.org/officeDocument/2006/relationships/hyperlink" Target="http://www.konkoly.hu/cgi-bin/IBVS?745" TargetMode="External"/><Relationship Id="rId30" Type="http://schemas.openxmlformats.org/officeDocument/2006/relationships/hyperlink" Target="http://vsolj.cetus-net.org/no40.pdf" TargetMode="External"/><Relationship Id="rId35" Type="http://schemas.openxmlformats.org/officeDocument/2006/relationships/hyperlink" Target="http://var.astro.cz/oejv/issues/oejv0003.pdf" TargetMode="External"/><Relationship Id="rId43" Type="http://schemas.openxmlformats.org/officeDocument/2006/relationships/hyperlink" Target="http://vsolj.cetus-net.org/no45.pdf" TargetMode="External"/><Relationship Id="rId48" Type="http://schemas.openxmlformats.org/officeDocument/2006/relationships/hyperlink" Target="http://vsolj.cetus-net.org/no46.pdf" TargetMode="External"/><Relationship Id="rId56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konkoly.hu/cgi-bin/IBVS?587" TargetMode="External"/><Relationship Id="rId51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75"/>
  <sheetViews>
    <sheetView tabSelected="1" workbookViewId="0">
      <pane xSplit="14" ySplit="22" topLeftCell="O25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20" customWidth="1"/>
    <col min="4" max="4" width="9.42578125" style="20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129</v>
      </c>
    </row>
    <row r="2" spans="1:6">
      <c r="A2" t="s">
        <v>24</v>
      </c>
      <c r="B2" s="34" t="s">
        <v>130</v>
      </c>
      <c r="D2" s="20" t="s">
        <v>29</v>
      </c>
    </row>
    <row r="3" spans="1:6" ht="13.5" thickBot="1">
      <c r="C3" s="20" t="s">
        <v>28</v>
      </c>
    </row>
    <row r="4" spans="1:6" ht="13.5" thickBot="1">
      <c r="A4" t="s">
        <v>29</v>
      </c>
      <c r="C4" s="21">
        <v>41268.688900000001</v>
      </c>
      <c r="D4" s="22">
        <v>0.53616973000000001</v>
      </c>
    </row>
    <row r="5" spans="1:6">
      <c r="A5" s="10" t="s">
        <v>121</v>
      </c>
      <c r="B5" s="9"/>
      <c r="C5" s="64">
        <v>-9.5</v>
      </c>
      <c r="D5" s="23" t="s">
        <v>122</v>
      </c>
    </row>
    <row r="6" spans="1:6">
      <c r="A6" s="5" t="s">
        <v>2</v>
      </c>
    </row>
    <row r="7" spans="1:6">
      <c r="A7" t="s">
        <v>3</v>
      </c>
      <c r="C7" s="65">
        <f>+C4</f>
        <v>41268.688900000001</v>
      </c>
    </row>
    <row r="8" spans="1:6">
      <c r="A8" t="s">
        <v>4</v>
      </c>
      <c r="C8" s="65">
        <f>+D4</f>
        <v>0.53616973000000001</v>
      </c>
    </row>
    <row r="9" spans="1:6">
      <c r="A9" s="18" t="s">
        <v>127</v>
      </c>
      <c r="B9" s="19">
        <v>21</v>
      </c>
      <c r="C9" s="11" t="str">
        <f>"F"&amp;B9</f>
        <v>F21</v>
      </c>
      <c r="D9" s="12" t="str">
        <f>"G"&amp;B9</f>
        <v>G21</v>
      </c>
    </row>
    <row r="10" spans="1:6" ht="13.5" thickBot="1">
      <c r="A10" s="9"/>
      <c r="B10" s="9"/>
      <c r="C10" s="24" t="s">
        <v>20</v>
      </c>
      <c r="D10" s="24" t="s">
        <v>21</v>
      </c>
      <c r="E10" s="9"/>
    </row>
    <row r="11" spans="1:6">
      <c r="A11" s="9" t="s">
        <v>16</v>
      </c>
      <c r="B11" s="9"/>
      <c r="C11" s="11">
        <f ca="1">INTERCEPT(INDIRECT($D$9):G991,INDIRECT($C$9):F991)</f>
        <v>2.3981401285320344E-3</v>
      </c>
      <c r="E11" s="9"/>
    </row>
    <row r="12" spans="1:6">
      <c r="A12" s="9" t="s">
        <v>17</v>
      </c>
      <c r="B12" s="9"/>
      <c r="C12" s="11">
        <f ca="1">SLOPE(INDIRECT($D$9):G991,INDIRECT($C$9):F991)</f>
        <v>-7.2300897342142138E-7</v>
      </c>
      <c r="E12" s="9"/>
    </row>
    <row r="13" spans="1:6">
      <c r="A13" s="9" t="s">
        <v>19</v>
      </c>
      <c r="B13" s="9"/>
      <c r="C13" s="20" t="s">
        <v>14</v>
      </c>
    </row>
    <row r="14" spans="1:6">
      <c r="A14" s="9"/>
      <c r="B14" s="9"/>
      <c r="C14" s="23"/>
    </row>
    <row r="15" spans="1:6">
      <c r="A15" s="13" t="s">
        <v>18</v>
      </c>
      <c r="B15" s="9"/>
      <c r="C15" s="25">
        <f ca="1">(C7+C11)+(C8+C12)*INT(MAX(F21:F3532))</f>
        <v>57353.761507870928</v>
      </c>
      <c r="E15" s="14" t="s">
        <v>133</v>
      </c>
      <c r="F15" s="36">
        <v>1</v>
      </c>
    </row>
    <row r="16" spans="1:6">
      <c r="A16" s="16" t="s">
        <v>5</v>
      </c>
      <c r="B16" s="9"/>
      <c r="C16" s="26">
        <f ca="1">+C8+C12</f>
        <v>0.53616900699102654</v>
      </c>
      <c r="E16" s="14" t="s">
        <v>123</v>
      </c>
      <c r="F16" s="15">
        <f ca="1">NOW()+15018.5+$C$5/24</f>
        <v>60325.720023611109</v>
      </c>
    </row>
    <row r="17" spans="1:32" ht="13.5" thickBot="1">
      <c r="A17" s="14" t="s">
        <v>125</v>
      </c>
      <c r="B17" s="9"/>
      <c r="C17" s="23">
        <f>COUNT(C21:C2190)</f>
        <v>249</v>
      </c>
      <c r="E17" s="14" t="s">
        <v>134</v>
      </c>
      <c r="F17" s="15">
        <f ca="1">ROUND(2*(F16-$C$7)/$C$8,0)/2+F15</f>
        <v>35544</v>
      </c>
    </row>
    <row r="18" spans="1:32" ht="14.25" thickTop="1" thickBot="1">
      <c r="A18" s="16" t="s">
        <v>6</v>
      </c>
      <c r="B18" s="9"/>
      <c r="C18" s="27">
        <f ca="1">+C15</f>
        <v>57353.761507870928</v>
      </c>
      <c r="D18" s="28">
        <f ca="1">+C16</f>
        <v>0.53616900699102654</v>
      </c>
      <c r="E18" s="14" t="s">
        <v>124</v>
      </c>
      <c r="F18" s="12">
        <f ca="1">ROUND(2*(F16-$C$15)/$C$16,0)/2+F15</f>
        <v>5544</v>
      </c>
    </row>
    <row r="19" spans="1:32" ht="13.5" thickTop="1">
      <c r="E19" s="14" t="s">
        <v>126</v>
      </c>
      <c r="F19" s="17">
        <f ca="1">+$C$15+$C$16*F18-15018.5-$C$5/24</f>
        <v>45308.178315962512</v>
      </c>
    </row>
    <row r="20" spans="1:32" ht="13.5" thickBot="1">
      <c r="A20" s="4" t="s">
        <v>7</v>
      </c>
      <c r="B20" s="4" t="s">
        <v>8</v>
      </c>
      <c r="C20" s="24" t="s">
        <v>9</v>
      </c>
      <c r="D20" s="24" t="s">
        <v>13</v>
      </c>
      <c r="E20" s="4" t="s">
        <v>10</v>
      </c>
      <c r="F20" s="4" t="s">
        <v>11</v>
      </c>
      <c r="G20" s="4" t="s">
        <v>12</v>
      </c>
      <c r="H20" s="8" t="s">
        <v>143</v>
      </c>
      <c r="I20" s="7" t="s">
        <v>146</v>
      </c>
      <c r="J20" s="7" t="s">
        <v>140</v>
      </c>
      <c r="K20" s="7" t="s">
        <v>138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831</v>
      </c>
    </row>
    <row r="21" spans="1:32" ht="12.75" customHeight="1">
      <c r="A21" s="52" t="s">
        <v>832</v>
      </c>
      <c r="B21" s="54" t="s">
        <v>118</v>
      </c>
      <c r="C21" s="53">
        <v>38369.313000000002</v>
      </c>
      <c r="D21" s="53" t="s">
        <v>146</v>
      </c>
      <c r="E21">
        <f t="shared" ref="E21:E84" si="0">+(C21-C$7)/C$8</f>
        <v>-5407.5710316582008</v>
      </c>
      <c r="F21">
        <f t="shared" ref="F21:F84" si="1">ROUND(2*E21,0)/2</f>
        <v>-5407.5</v>
      </c>
      <c r="G21">
        <f t="shared" ref="G21:G52" si="2">+C21-(C$7+F21*C$8)</f>
        <v>-3.8085025000327732E-2</v>
      </c>
      <c r="H21">
        <f t="shared" ref="H21:H36" si="3">+G21</f>
        <v>-3.8085025000327732E-2</v>
      </c>
      <c r="O21">
        <f t="shared" ref="O21:O84" ca="1" si="4">+C$11+C$12*$F21</f>
        <v>6.3078111523083708E-3</v>
      </c>
      <c r="Q21" s="2">
        <f t="shared" ref="Q21:Q84" si="5">+C21-15018.5</f>
        <v>23350.813000000002</v>
      </c>
    </row>
    <row r="22" spans="1:32" ht="12.75" customHeight="1">
      <c r="A22" s="52" t="s">
        <v>832</v>
      </c>
      <c r="B22" s="54" t="s">
        <v>120</v>
      </c>
      <c r="C22" s="53">
        <v>38728.319000000003</v>
      </c>
      <c r="D22" s="53" t="s">
        <v>146</v>
      </c>
      <c r="E22">
        <f t="shared" si="0"/>
        <v>-4737.9957462350549</v>
      </c>
      <c r="F22">
        <f t="shared" si="1"/>
        <v>-4738</v>
      </c>
      <c r="G22">
        <f t="shared" si="2"/>
        <v>2.2807400018791668E-3</v>
      </c>
      <c r="H22">
        <f t="shared" si="3"/>
        <v>2.2807400018791668E-3</v>
      </c>
      <c r="O22">
        <f t="shared" ca="1" si="4"/>
        <v>5.8237566446027291E-3</v>
      </c>
      <c r="Q22" s="2">
        <f t="shared" si="5"/>
        <v>23709.819000000003</v>
      </c>
    </row>
    <row r="23" spans="1:32" ht="12.75" customHeight="1">
      <c r="A23" s="52" t="s">
        <v>832</v>
      </c>
      <c r="B23" s="54" t="s">
        <v>118</v>
      </c>
      <c r="C23" s="53">
        <v>38995.593999999997</v>
      </c>
      <c r="D23" s="53" t="s">
        <v>146</v>
      </c>
      <c r="E23">
        <f t="shared" si="0"/>
        <v>-4239.5062100950827</v>
      </c>
      <c r="F23">
        <f t="shared" si="1"/>
        <v>-4239.5</v>
      </c>
      <c r="G23">
        <f t="shared" si="2"/>
        <v>-3.3296650071861222E-3</v>
      </c>
      <c r="H23">
        <f t="shared" si="3"/>
        <v>-3.3296650071861222E-3</v>
      </c>
      <c r="O23">
        <f t="shared" ca="1" si="4"/>
        <v>5.4633366713521501E-3</v>
      </c>
      <c r="Q23" s="2">
        <f t="shared" si="5"/>
        <v>23977.093999999997</v>
      </c>
    </row>
    <row r="24" spans="1:32" ht="12.75" customHeight="1">
      <c r="A24" s="52" t="s">
        <v>832</v>
      </c>
      <c r="B24" s="54" t="s">
        <v>120</v>
      </c>
      <c r="C24" s="53">
        <v>39006.548999999999</v>
      </c>
      <c r="D24" s="53" t="s">
        <v>146</v>
      </c>
      <c r="E24">
        <f t="shared" si="0"/>
        <v>-4219.0742472537604</v>
      </c>
      <c r="F24">
        <f t="shared" si="1"/>
        <v>-4219</v>
      </c>
      <c r="G24">
        <f t="shared" si="2"/>
        <v>-3.9809130001231097E-2</v>
      </c>
      <c r="H24">
        <f t="shared" si="3"/>
        <v>-3.9809130001231097E-2</v>
      </c>
      <c r="O24">
        <f t="shared" ca="1" si="4"/>
        <v>5.4485149873970112E-3</v>
      </c>
      <c r="Q24" s="2">
        <f t="shared" si="5"/>
        <v>23988.048999999999</v>
      </c>
    </row>
    <row r="25" spans="1:32" ht="12.75" customHeight="1">
      <c r="A25" s="52" t="s">
        <v>832</v>
      </c>
      <c r="B25" s="54" t="s">
        <v>118</v>
      </c>
      <c r="C25" s="53">
        <v>39060.417000000001</v>
      </c>
      <c r="D25" s="53" t="s">
        <v>146</v>
      </c>
      <c r="E25">
        <f t="shared" si="0"/>
        <v>-4118.6060615544257</v>
      </c>
      <c r="F25">
        <f t="shared" si="1"/>
        <v>-4118.5</v>
      </c>
      <c r="G25">
        <f t="shared" si="2"/>
        <v>-5.6866995000746101E-2</v>
      </c>
      <c r="H25">
        <f t="shared" si="3"/>
        <v>-5.6866995000746101E-2</v>
      </c>
      <c r="O25">
        <f t="shared" ca="1" si="4"/>
        <v>5.3758525855681586E-3</v>
      </c>
      <c r="Q25" s="2">
        <f t="shared" si="5"/>
        <v>24041.917000000001</v>
      </c>
    </row>
    <row r="26" spans="1:32" ht="12.75" customHeight="1">
      <c r="A26" s="52" t="s">
        <v>832</v>
      </c>
      <c r="B26" s="54" t="s">
        <v>120</v>
      </c>
      <c r="C26" s="53">
        <v>39361.578999999998</v>
      </c>
      <c r="D26" s="53" t="s">
        <v>146</v>
      </c>
      <c r="E26">
        <f t="shared" si="0"/>
        <v>-3556.9145240631228</v>
      </c>
      <c r="F26">
        <f t="shared" si="1"/>
        <v>-3557</v>
      </c>
      <c r="G26">
        <f t="shared" si="2"/>
        <v>4.5829609996872023E-2</v>
      </c>
      <c r="H26">
        <f t="shared" si="3"/>
        <v>4.5829609996872023E-2</v>
      </c>
      <c r="O26">
        <f t="shared" ca="1" si="4"/>
        <v>4.9698830469920297E-3</v>
      </c>
      <c r="Q26" s="2">
        <f t="shared" si="5"/>
        <v>24343.078999999998</v>
      </c>
      <c r="AA26" t="s">
        <v>33</v>
      </c>
      <c r="AB26">
        <v>6</v>
      </c>
      <c r="AD26" t="s">
        <v>116</v>
      </c>
      <c r="AF26" t="s">
        <v>66</v>
      </c>
    </row>
    <row r="27" spans="1:32" ht="12.75" customHeight="1">
      <c r="A27" s="52" t="s">
        <v>832</v>
      </c>
      <c r="B27" s="54" t="s">
        <v>120</v>
      </c>
      <c r="C27" s="53">
        <v>39383.506999999998</v>
      </c>
      <c r="D27" s="53" t="s">
        <v>146</v>
      </c>
      <c r="E27">
        <f t="shared" si="0"/>
        <v>-3516.017026921686</v>
      </c>
      <c r="F27">
        <f t="shared" si="1"/>
        <v>-3516</v>
      </c>
      <c r="G27">
        <f t="shared" si="2"/>
        <v>-9.1293200021027587E-3</v>
      </c>
      <c r="H27">
        <f t="shared" si="3"/>
        <v>-9.1293200021027587E-3</v>
      </c>
      <c r="O27">
        <f t="shared" ca="1" si="4"/>
        <v>4.9402396790817517E-3</v>
      </c>
      <c r="Q27" s="2">
        <f t="shared" si="5"/>
        <v>24365.006999999998</v>
      </c>
      <c r="AA27" t="s">
        <v>33</v>
      </c>
      <c r="AF27" t="s">
        <v>66</v>
      </c>
    </row>
    <row r="28" spans="1:32" ht="12.75" customHeight="1">
      <c r="A28" s="52" t="s">
        <v>832</v>
      </c>
      <c r="B28" s="54" t="s">
        <v>120</v>
      </c>
      <c r="C28" s="53">
        <v>39404.392</v>
      </c>
      <c r="D28" s="53" t="s">
        <v>146</v>
      </c>
      <c r="E28">
        <f t="shared" si="0"/>
        <v>-3477.0648093095465</v>
      </c>
      <c r="F28">
        <f t="shared" si="1"/>
        <v>-3477</v>
      </c>
      <c r="G28">
        <f t="shared" si="2"/>
        <v>-3.4748789999866858E-2</v>
      </c>
      <c r="H28">
        <f t="shared" si="3"/>
        <v>-3.4748789999866858E-2</v>
      </c>
      <c r="O28">
        <f t="shared" ca="1" si="4"/>
        <v>4.9120423291183161E-3</v>
      </c>
      <c r="Q28" s="2">
        <f t="shared" si="5"/>
        <v>24385.892</v>
      </c>
      <c r="AA28" t="s">
        <v>33</v>
      </c>
      <c r="AB28">
        <v>5</v>
      </c>
      <c r="AD28" t="s">
        <v>30</v>
      </c>
      <c r="AF28" t="s">
        <v>32</v>
      </c>
    </row>
    <row r="29" spans="1:32" ht="12.75" customHeight="1">
      <c r="A29" s="52" t="s">
        <v>832</v>
      </c>
      <c r="B29" s="54" t="s">
        <v>118</v>
      </c>
      <c r="C29" s="53">
        <v>39414.366999999998</v>
      </c>
      <c r="D29" s="53" t="s">
        <v>146</v>
      </c>
      <c r="E29">
        <f t="shared" si="0"/>
        <v>-3458.4606258917352</v>
      </c>
      <c r="F29">
        <f t="shared" si="1"/>
        <v>-3458.5</v>
      </c>
      <c r="G29">
        <f t="shared" si="2"/>
        <v>2.1111204994667787E-2</v>
      </c>
      <c r="H29">
        <f t="shared" si="3"/>
        <v>2.1111204994667787E-2</v>
      </c>
      <c r="O29">
        <f t="shared" ca="1" si="4"/>
        <v>4.8986666631100203E-3</v>
      </c>
      <c r="Q29" s="2">
        <f t="shared" si="5"/>
        <v>24395.866999999998</v>
      </c>
      <c r="AA29" t="s">
        <v>33</v>
      </c>
      <c r="AB29">
        <v>6</v>
      </c>
      <c r="AD29" t="s">
        <v>30</v>
      </c>
      <c r="AF29" t="s">
        <v>32</v>
      </c>
    </row>
    <row r="30" spans="1:32" ht="12.75" customHeight="1">
      <c r="A30" s="52" t="s">
        <v>832</v>
      </c>
      <c r="B30" s="54" t="s">
        <v>118</v>
      </c>
      <c r="C30" s="53">
        <v>39444.358999999997</v>
      </c>
      <c r="D30" s="53" t="s">
        <v>146</v>
      </c>
      <c r="E30">
        <f t="shared" si="0"/>
        <v>-3402.5231152083206</v>
      </c>
      <c r="F30">
        <f t="shared" si="1"/>
        <v>-3402.5</v>
      </c>
      <c r="G30">
        <f t="shared" si="2"/>
        <v>-1.2393675002385862E-2</v>
      </c>
      <c r="H30">
        <f t="shared" si="3"/>
        <v>-1.2393675002385862E-2</v>
      </c>
      <c r="O30">
        <f t="shared" ca="1" si="4"/>
        <v>4.8581781605984212E-3</v>
      </c>
      <c r="Q30" s="2">
        <f t="shared" si="5"/>
        <v>24425.858999999997</v>
      </c>
      <c r="AA30" t="s">
        <v>33</v>
      </c>
      <c r="AB30">
        <v>7</v>
      </c>
      <c r="AD30" t="s">
        <v>30</v>
      </c>
      <c r="AF30" t="s">
        <v>32</v>
      </c>
    </row>
    <row r="31" spans="1:32" ht="12.75" customHeight="1">
      <c r="A31" s="52" t="s">
        <v>832</v>
      </c>
      <c r="B31" s="54" t="s">
        <v>120</v>
      </c>
      <c r="C31" s="53">
        <v>39761.491000000002</v>
      </c>
      <c r="D31" s="53" t="s">
        <v>146</v>
      </c>
      <c r="E31">
        <f t="shared" si="0"/>
        <v>-2811.0462334380554</v>
      </c>
      <c r="F31">
        <f t="shared" si="1"/>
        <v>-2811</v>
      </c>
      <c r="G31">
        <f t="shared" si="2"/>
        <v>-2.4788969996734522E-2</v>
      </c>
      <c r="H31">
        <f t="shared" si="3"/>
        <v>-2.4788969996734522E-2</v>
      </c>
      <c r="O31">
        <f t="shared" ca="1" si="4"/>
        <v>4.4305183528196498E-3</v>
      </c>
      <c r="Q31" s="2">
        <f t="shared" si="5"/>
        <v>24742.991000000002</v>
      </c>
      <c r="AA31" t="s">
        <v>33</v>
      </c>
      <c r="AB31">
        <v>6</v>
      </c>
      <c r="AD31" t="s">
        <v>30</v>
      </c>
      <c r="AF31" t="s">
        <v>32</v>
      </c>
    </row>
    <row r="32" spans="1:32" ht="12.75" customHeight="1">
      <c r="A32" s="52" t="s">
        <v>832</v>
      </c>
      <c r="B32" s="54" t="s">
        <v>120</v>
      </c>
      <c r="C32" s="53">
        <v>39768.483</v>
      </c>
      <c r="D32" s="53" t="s">
        <v>146</v>
      </c>
      <c r="E32">
        <f t="shared" si="0"/>
        <v>-2798.0055867756669</v>
      </c>
      <c r="F32">
        <f t="shared" si="1"/>
        <v>-2798</v>
      </c>
      <c r="G32">
        <f t="shared" si="2"/>
        <v>-2.9954600031487644E-3</v>
      </c>
      <c r="H32">
        <f t="shared" si="3"/>
        <v>-2.9954600031487644E-3</v>
      </c>
      <c r="O32">
        <f t="shared" ca="1" si="4"/>
        <v>4.4211192361651719E-3</v>
      </c>
      <c r="Q32" s="2">
        <f t="shared" si="5"/>
        <v>24749.983</v>
      </c>
      <c r="AA32" t="s">
        <v>33</v>
      </c>
      <c r="AB32">
        <v>11</v>
      </c>
      <c r="AD32" t="s">
        <v>30</v>
      </c>
      <c r="AF32" t="s">
        <v>32</v>
      </c>
    </row>
    <row r="33" spans="1:32" ht="12.75" customHeight="1">
      <c r="A33" s="52" t="s">
        <v>832</v>
      </c>
      <c r="B33" s="54" t="s">
        <v>118</v>
      </c>
      <c r="C33" s="53">
        <v>39771.463000000003</v>
      </c>
      <c r="D33" s="53" t="s">
        <v>146</v>
      </c>
      <c r="E33">
        <f t="shared" si="0"/>
        <v>-2792.4476452633712</v>
      </c>
      <c r="F33">
        <f t="shared" si="1"/>
        <v>-2792.5</v>
      </c>
      <c r="G33">
        <f t="shared" si="2"/>
        <v>2.8071025000826921E-2</v>
      </c>
      <c r="H33">
        <f t="shared" si="3"/>
        <v>2.8071025000826921E-2</v>
      </c>
      <c r="O33">
        <f t="shared" ca="1" si="4"/>
        <v>4.4171426868113532E-3</v>
      </c>
      <c r="Q33" s="2">
        <f t="shared" si="5"/>
        <v>24752.963000000003</v>
      </c>
      <c r="AA33" t="s">
        <v>33</v>
      </c>
      <c r="AB33">
        <v>12</v>
      </c>
      <c r="AD33" t="s">
        <v>30</v>
      </c>
      <c r="AF33" t="s">
        <v>32</v>
      </c>
    </row>
    <row r="34" spans="1:32" ht="12.75" customHeight="1">
      <c r="A34" s="52" t="s">
        <v>832</v>
      </c>
      <c r="B34" s="54" t="s">
        <v>118</v>
      </c>
      <c r="C34" s="53">
        <v>40526.391000000003</v>
      </c>
      <c r="D34" s="53" t="s">
        <v>146</v>
      </c>
      <c r="E34">
        <f t="shared" si="0"/>
        <v>-1384.4457425822934</v>
      </c>
      <c r="F34">
        <f t="shared" si="1"/>
        <v>-1384.5</v>
      </c>
      <c r="G34">
        <f t="shared" si="2"/>
        <v>2.909118500247132E-2</v>
      </c>
      <c r="H34">
        <f t="shared" si="3"/>
        <v>2.909118500247132E-2</v>
      </c>
      <c r="O34">
        <f t="shared" ca="1" si="4"/>
        <v>3.3991460522339923E-3</v>
      </c>
      <c r="Q34" s="2">
        <f t="shared" si="5"/>
        <v>25507.891000000003</v>
      </c>
      <c r="AA34" t="s">
        <v>33</v>
      </c>
      <c r="AB34">
        <v>10</v>
      </c>
      <c r="AD34" t="s">
        <v>30</v>
      </c>
      <c r="AF34" t="s">
        <v>32</v>
      </c>
    </row>
    <row r="35" spans="1:32" ht="12.75" customHeight="1">
      <c r="A35" s="52" t="s">
        <v>832</v>
      </c>
      <c r="B35" s="54" t="s">
        <v>120</v>
      </c>
      <c r="C35" s="53">
        <v>40530.392</v>
      </c>
      <c r="D35" s="53" t="s">
        <v>146</v>
      </c>
      <c r="E35">
        <f t="shared" si="0"/>
        <v>-1376.9835533236858</v>
      </c>
      <c r="F35">
        <f t="shared" si="1"/>
        <v>-1377</v>
      </c>
      <c r="G35">
        <f t="shared" si="2"/>
        <v>8.818210000754334E-3</v>
      </c>
      <c r="H35">
        <f t="shared" si="3"/>
        <v>8.818210000754334E-3</v>
      </c>
      <c r="O35">
        <f t="shared" ca="1" si="4"/>
        <v>3.3937234849333317E-3</v>
      </c>
      <c r="Q35" s="2">
        <f t="shared" si="5"/>
        <v>25511.892</v>
      </c>
      <c r="AA35" t="s">
        <v>33</v>
      </c>
      <c r="AB35">
        <v>10</v>
      </c>
      <c r="AD35" t="s">
        <v>30</v>
      </c>
      <c r="AF35" t="s">
        <v>32</v>
      </c>
    </row>
    <row r="36" spans="1:32" ht="12.75" customHeight="1">
      <c r="A36" s="52" t="s">
        <v>832</v>
      </c>
      <c r="B36" s="54" t="s">
        <v>120</v>
      </c>
      <c r="C36" s="53">
        <v>40566.285000000003</v>
      </c>
      <c r="D36" s="53" t="s">
        <v>146</v>
      </c>
      <c r="E36">
        <f t="shared" si="0"/>
        <v>-1310.0401993973019</v>
      </c>
      <c r="F36">
        <f t="shared" si="1"/>
        <v>-1310</v>
      </c>
      <c r="G36">
        <f t="shared" si="2"/>
        <v>-2.1553699996729847E-2</v>
      </c>
      <c r="H36">
        <f t="shared" si="3"/>
        <v>-2.1553699996729847E-2</v>
      </c>
      <c r="O36">
        <f t="shared" ca="1" si="4"/>
        <v>3.3452818837140966E-3</v>
      </c>
      <c r="Q36" s="2">
        <f t="shared" si="5"/>
        <v>25547.785000000003</v>
      </c>
      <c r="AA36" t="s">
        <v>33</v>
      </c>
      <c r="AB36">
        <v>15</v>
      </c>
      <c r="AD36" t="s">
        <v>30</v>
      </c>
      <c r="AF36" t="s">
        <v>32</v>
      </c>
    </row>
    <row r="37" spans="1:32" ht="12.75" customHeight="1">
      <c r="A37" s="52" t="s">
        <v>833</v>
      </c>
      <c r="B37" s="54" t="s">
        <v>120</v>
      </c>
      <c r="C37" s="53">
        <v>41261.716899999999</v>
      </c>
      <c r="D37" s="53" t="s">
        <v>146</v>
      </c>
      <c r="E37">
        <f t="shared" si="0"/>
        <v>-13.00334504150686</v>
      </c>
      <c r="F37">
        <f t="shared" si="1"/>
        <v>-13</v>
      </c>
      <c r="G37">
        <f t="shared" si="2"/>
        <v>-1.7935100040631369E-3</v>
      </c>
      <c r="J37">
        <f t="shared" ref="J37:J44" si="6">+G37</f>
        <v>-1.7935100040631369E-3</v>
      </c>
      <c r="O37">
        <f t="shared" ca="1" si="4"/>
        <v>2.4075392451865128E-3</v>
      </c>
      <c r="Q37" s="2">
        <f t="shared" si="5"/>
        <v>26243.216899999999</v>
      </c>
      <c r="AA37" t="s">
        <v>33</v>
      </c>
      <c r="AB37">
        <v>11</v>
      </c>
      <c r="AD37" t="s">
        <v>30</v>
      </c>
      <c r="AF37" t="s">
        <v>32</v>
      </c>
    </row>
    <row r="38" spans="1:32" ht="12.75" customHeight="1">
      <c r="A38" s="52" t="s">
        <v>833</v>
      </c>
      <c r="B38" s="54" t="s">
        <v>118</v>
      </c>
      <c r="C38" s="53">
        <v>41264.667200000004</v>
      </c>
      <c r="D38" s="53" t="s">
        <v>146</v>
      </c>
      <c r="E38">
        <f t="shared" si="0"/>
        <v>-7.5007964362283355</v>
      </c>
      <c r="F38">
        <f t="shared" si="1"/>
        <v>-7.5</v>
      </c>
      <c r="G38">
        <f t="shared" si="2"/>
        <v>-4.2702499922597781E-4</v>
      </c>
      <c r="J38">
        <f t="shared" si="6"/>
        <v>-4.2702499922597781E-4</v>
      </c>
      <c r="O38">
        <f t="shared" ca="1" si="4"/>
        <v>2.403562695832695E-3</v>
      </c>
      <c r="Q38" s="2">
        <f t="shared" si="5"/>
        <v>26246.167200000004</v>
      </c>
      <c r="AA38" t="s">
        <v>33</v>
      </c>
      <c r="AB38">
        <v>5</v>
      </c>
      <c r="AD38" t="s">
        <v>30</v>
      </c>
      <c r="AF38" t="s">
        <v>32</v>
      </c>
    </row>
    <row r="39" spans="1:32" ht="12.75" customHeight="1">
      <c r="A39" s="52" t="s">
        <v>833</v>
      </c>
      <c r="B39" s="54" t="s">
        <v>120</v>
      </c>
      <c r="C39" s="53">
        <v>41268.686500000003</v>
      </c>
      <c r="D39" s="53" t="s">
        <v>146</v>
      </c>
      <c r="E39">
        <f t="shared" si="0"/>
        <v>-4.47619450202562E-3</v>
      </c>
      <c r="F39">
        <f t="shared" si="1"/>
        <v>0</v>
      </c>
      <c r="G39">
        <f t="shared" si="2"/>
        <v>-2.3999999975785613E-3</v>
      </c>
      <c r="J39">
        <f t="shared" si="6"/>
        <v>-2.3999999975785613E-3</v>
      </c>
      <c r="O39">
        <f t="shared" ca="1" si="4"/>
        <v>2.3981401285320344E-3</v>
      </c>
      <c r="Q39" s="2">
        <f t="shared" si="5"/>
        <v>26250.186500000003</v>
      </c>
      <c r="AA39" t="s">
        <v>33</v>
      </c>
      <c r="AB39">
        <v>19</v>
      </c>
      <c r="AD39" t="s">
        <v>111</v>
      </c>
      <c r="AF39" t="s">
        <v>32</v>
      </c>
    </row>
    <row r="40" spans="1:32" ht="12.75" customHeight="1">
      <c r="A40" t="s">
        <v>29</v>
      </c>
      <c r="C40" s="20">
        <v>41268.688900000001</v>
      </c>
      <c r="D40" s="20" t="s">
        <v>14</v>
      </c>
      <c r="E40">
        <f t="shared" si="0"/>
        <v>0</v>
      </c>
      <c r="F40">
        <f t="shared" si="1"/>
        <v>0</v>
      </c>
      <c r="G40">
        <f t="shared" si="2"/>
        <v>0</v>
      </c>
      <c r="J40">
        <f t="shared" si="6"/>
        <v>0</v>
      </c>
      <c r="O40">
        <f t="shared" ca="1" si="4"/>
        <v>2.3981401285320344E-3</v>
      </c>
      <c r="Q40" s="2">
        <f t="shared" si="5"/>
        <v>26250.188900000001</v>
      </c>
      <c r="AA40" t="s">
        <v>33</v>
      </c>
      <c r="AB40">
        <v>5</v>
      </c>
      <c r="AD40" t="s">
        <v>30</v>
      </c>
      <c r="AF40" t="s">
        <v>32</v>
      </c>
    </row>
    <row r="41" spans="1:32" ht="12.75" customHeight="1">
      <c r="A41" s="52" t="s">
        <v>833</v>
      </c>
      <c r="B41" s="54" t="s">
        <v>120</v>
      </c>
      <c r="C41" s="53">
        <v>41281.556600000004</v>
      </c>
      <c r="D41" s="53" t="s">
        <v>146</v>
      </c>
      <c r="E41">
        <f t="shared" si="0"/>
        <v>23.999303354932987</v>
      </c>
      <c r="F41">
        <f t="shared" si="1"/>
        <v>24</v>
      </c>
      <c r="G41">
        <f t="shared" si="2"/>
        <v>-3.7352000072132796E-4</v>
      </c>
      <c r="J41">
        <f t="shared" si="6"/>
        <v>-3.7352000072132796E-4</v>
      </c>
      <c r="O41">
        <f t="shared" ca="1" si="4"/>
        <v>2.3807879131699204E-3</v>
      </c>
      <c r="Q41" s="2">
        <f t="shared" si="5"/>
        <v>26263.056600000004</v>
      </c>
      <c r="AA41" t="s">
        <v>33</v>
      </c>
      <c r="AB41">
        <v>6</v>
      </c>
      <c r="AD41" t="s">
        <v>30</v>
      </c>
      <c r="AF41" t="s">
        <v>32</v>
      </c>
    </row>
    <row r="42" spans="1:32" ht="12.75" customHeight="1">
      <c r="A42" s="52" t="s">
        <v>833</v>
      </c>
      <c r="B42" s="54" t="s">
        <v>118</v>
      </c>
      <c r="C42" s="53">
        <v>41315.602200000001</v>
      </c>
      <c r="D42" s="53" t="s">
        <v>146</v>
      </c>
      <c r="E42">
        <f t="shared" si="0"/>
        <v>87.497106559895059</v>
      </c>
      <c r="F42">
        <f t="shared" si="1"/>
        <v>87.5</v>
      </c>
      <c r="G42">
        <f t="shared" si="2"/>
        <v>-1.5513749967794865E-3</v>
      </c>
      <c r="J42">
        <f t="shared" si="6"/>
        <v>-1.5513749967794865E-3</v>
      </c>
      <c r="O42">
        <f t="shared" ca="1" si="4"/>
        <v>2.3348768433576602E-3</v>
      </c>
      <c r="Q42" s="2">
        <f t="shared" si="5"/>
        <v>26297.102200000001</v>
      </c>
      <c r="AA42" t="s">
        <v>33</v>
      </c>
      <c r="AB42">
        <v>8</v>
      </c>
      <c r="AD42" t="s">
        <v>30</v>
      </c>
      <c r="AF42" t="s">
        <v>32</v>
      </c>
    </row>
    <row r="43" spans="1:32" ht="12.75" customHeight="1">
      <c r="A43" s="52" t="s">
        <v>833</v>
      </c>
      <c r="B43" s="54" t="s">
        <v>120</v>
      </c>
      <c r="C43" s="53">
        <v>41317.481</v>
      </c>
      <c r="D43" s="53" t="s">
        <v>146</v>
      </c>
      <c r="E43">
        <f t="shared" si="0"/>
        <v>91.001220826096898</v>
      </c>
      <c r="F43">
        <f t="shared" si="1"/>
        <v>91</v>
      </c>
      <c r="G43">
        <f t="shared" si="2"/>
        <v>6.5457000164315104E-4</v>
      </c>
      <c r="J43">
        <f t="shared" si="6"/>
        <v>6.5457000164315104E-4</v>
      </c>
      <c r="O43">
        <f t="shared" ca="1" si="4"/>
        <v>2.3323463119506852E-3</v>
      </c>
      <c r="Q43" s="2">
        <f t="shared" si="5"/>
        <v>26298.981</v>
      </c>
      <c r="AA43" t="s">
        <v>33</v>
      </c>
      <c r="AB43">
        <v>8</v>
      </c>
      <c r="AD43" t="s">
        <v>30</v>
      </c>
      <c r="AF43" t="s">
        <v>32</v>
      </c>
    </row>
    <row r="44" spans="1:32" ht="12.75" customHeight="1">
      <c r="A44" s="52" t="s">
        <v>833</v>
      </c>
      <c r="B44" s="54" t="s">
        <v>118</v>
      </c>
      <c r="C44" s="53">
        <v>41330.616600000001</v>
      </c>
      <c r="D44" s="53" t="s">
        <v>146</v>
      </c>
      <c r="E44">
        <f t="shared" si="0"/>
        <v>115.5001793928206</v>
      </c>
      <c r="F44">
        <f t="shared" si="1"/>
        <v>115.5</v>
      </c>
      <c r="G44">
        <f t="shared" si="2"/>
        <v>9.6185001893900335E-5</v>
      </c>
      <c r="J44">
        <f t="shared" si="6"/>
        <v>9.6185001893900335E-5</v>
      </c>
      <c r="O44">
        <f t="shared" ca="1" si="4"/>
        <v>2.3146325921018602E-3</v>
      </c>
      <c r="Q44" s="2">
        <f t="shared" si="5"/>
        <v>26312.116600000001</v>
      </c>
      <c r="AA44" t="s">
        <v>33</v>
      </c>
      <c r="AB44">
        <v>6</v>
      </c>
      <c r="AD44" t="s">
        <v>30</v>
      </c>
      <c r="AF44" t="s">
        <v>32</v>
      </c>
    </row>
    <row r="45" spans="1:32" ht="12.75" customHeight="1">
      <c r="A45" t="s">
        <v>31</v>
      </c>
      <c r="B45" s="3"/>
      <c r="C45" s="29">
        <v>41350.249000000003</v>
      </c>
      <c r="E45">
        <f t="shared" si="0"/>
        <v>152.11619648875444</v>
      </c>
      <c r="F45">
        <f t="shared" si="1"/>
        <v>152</v>
      </c>
      <c r="G45">
        <f t="shared" si="2"/>
        <v>6.2301040001329966E-2</v>
      </c>
      <c r="I45">
        <f>+G45</f>
        <v>6.2301040001329966E-2</v>
      </c>
      <c r="O45">
        <f t="shared" ca="1" si="4"/>
        <v>2.2882427645719784E-3</v>
      </c>
      <c r="Q45" s="2">
        <f t="shared" si="5"/>
        <v>26331.749000000003</v>
      </c>
      <c r="AA45" t="s">
        <v>33</v>
      </c>
      <c r="AB45">
        <v>14</v>
      </c>
      <c r="AD45" t="s">
        <v>30</v>
      </c>
      <c r="AF45" t="s">
        <v>32</v>
      </c>
    </row>
    <row r="46" spans="1:32" ht="12.75" customHeight="1">
      <c r="A46" t="s">
        <v>34</v>
      </c>
      <c r="B46" s="3"/>
      <c r="C46" s="29">
        <v>41534.620999999999</v>
      </c>
      <c r="E46">
        <f t="shared" si="0"/>
        <v>495.98491880546516</v>
      </c>
      <c r="F46">
        <f t="shared" si="1"/>
        <v>496</v>
      </c>
      <c r="G46">
        <f t="shared" si="2"/>
        <v>-8.086080000794027E-3</v>
      </c>
      <c r="I46">
        <f>+G46</f>
        <v>-8.086080000794027E-3</v>
      </c>
      <c r="O46">
        <f t="shared" ca="1" si="4"/>
        <v>2.0395276777150093E-3</v>
      </c>
      <c r="Q46" s="2">
        <f t="shared" si="5"/>
        <v>26516.120999999999</v>
      </c>
      <c r="AA46" t="s">
        <v>33</v>
      </c>
      <c r="AB46">
        <v>12</v>
      </c>
      <c r="AD46" t="s">
        <v>30</v>
      </c>
      <c r="AF46" t="s">
        <v>32</v>
      </c>
    </row>
    <row r="47" spans="1:32" ht="12.75" customHeight="1">
      <c r="A47" s="52" t="s">
        <v>833</v>
      </c>
      <c r="B47" s="54" t="s">
        <v>118</v>
      </c>
      <c r="C47" s="53">
        <v>41563.853000000003</v>
      </c>
      <c r="D47" s="53" t="s">
        <v>146</v>
      </c>
      <c r="E47">
        <f t="shared" si="0"/>
        <v>550.50496789515103</v>
      </c>
      <c r="F47">
        <f t="shared" si="1"/>
        <v>550.5</v>
      </c>
      <c r="G47">
        <f t="shared" si="2"/>
        <v>2.663635001226794E-3</v>
      </c>
      <c r="J47">
        <f>+G47</f>
        <v>2.663635001226794E-3</v>
      </c>
      <c r="O47">
        <f t="shared" ca="1" si="4"/>
        <v>2.0001236886635419E-3</v>
      </c>
      <c r="Q47" s="2">
        <f t="shared" si="5"/>
        <v>26545.353000000003</v>
      </c>
      <c r="AA47" t="s">
        <v>33</v>
      </c>
      <c r="AB47">
        <v>9</v>
      </c>
      <c r="AD47" t="s">
        <v>30</v>
      </c>
      <c r="AF47" t="s">
        <v>32</v>
      </c>
    </row>
    <row r="48" spans="1:32" ht="12.75" customHeight="1">
      <c r="A48" t="s">
        <v>34</v>
      </c>
      <c r="B48" s="3" t="s">
        <v>118</v>
      </c>
      <c r="C48" s="29">
        <v>41571.646999999997</v>
      </c>
      <c r="E48">
        <f t="shared" si="0"/>
        <v>565.04140955513503</v>
      </c>
      <c r="F48">
        <f t="shared" si="1"/>
        <v>565</v>
      </c>
      <c r="G48">
        <f t="shared" si="2"/>
        <v>2.220254999701865E-2</v>
      </c>
      <c r="I48">
        <f t="shared" ref="I48:I54" si="7">+G48</f>
        <v>2.220254999701865E-2</v>
      </c>
      <c r="O48">
        <f t="shared" ca="1" si="4"/>
        <v>1.9896400585489313E-3</v>
      </c>
      <c r="Q48" s="2">
        <f t="shared" si="5"/>
        <v>26553.146999999997</v>
      </c>
      <c r="AA48" t="s">
        <v>33</v>
      </c>
      <c r="AB48">
        <v>8</v>
      </c>
      <c r="AD48" t="s">
        <v>30</v>
      </c>
      <c r="AF48" t="s">
        <v>32</v>
      </c>
    </row>
    <row r="49" spans="1:32" ht="12.75" customHeight="1">
      <c r="A49" t="s">
        <v>34</v>
      </c>
      <c r="B49" s="3" t="s">
        <v>118</v>
      </c>
      <c r="C49" s="29">
        <v>41580.457999999999</v>
      </c>
      <c r="E49">
        <f t="shared" si="0"/>
        <v>581.47463863727944</v>
      </c>
      <c r="F49">
        <f t="shared" si="1"/>
        <v>581.5</v>
      </c>
      <c r="G49">
        <f t="shared" si="2"/>
        <v>-1.3597994999145158E-2</v>
      </c>
      <c r="I49">
        <f t="shared" si="7"/>
        <v>-1.3597994999145158E-2</v>
      </c>
      <c r="O49">
        <f t="shared" ca="1" si="4"/>
        <v>1.9777104104874779E-3</v>
      </c>
      <c r="Q49" s="2">
        <f t="shared" si="5"/>
        <v>26561.957999999999</v>
      </c>
      <c r="AA49" t="s">
        <v>33</v>
      </c>
      <c r="AB49">
        <v>10</v>
      </c>
      <c r="AD49" t="s">
        <v>30</v>
      </c>
      <c r="AF49" t="s">
        <v>32</v>
      </c>
    </row>
    <row r="50" spans="1:32" ht="12.75" customHeight="1">
      <c r="A50" t="s">
        <v>34</v>
      </c>
      <c r="B50" s="3" t="s">
        <v>118</v>
      </c>
      <c r="C50" s="29">
        <v>41581.565999999999</v>
      </c>
      <c r="E50">
        <f t="shared" si="0"/>
        <v>583.54114843446655</v>
      </c>
      <c r="F50">
        <f t="shared" si="1"/>
        <v>583.5</v>
      </c>
      <c r="G50">
        <f t="shared" si="2"/>
        <v>2.2062544994696509E-2</v>
      </c>
      <c r="I50">
        <f t="shared" si="7"/>
        <v>2.2062544994696509E-2</v>
      </c>
      <c r="O50">
        <f t="shared" ca="1" si="4"/>
        <v>1.9762643925406351E-3</v>
      </c>
      <c r="Q50" s="2">
        <f t="shared" si="5"/>
        <v>26563.065999999999</v>
      </c>
      <c r="AA50" t="s">
        <v>33</v>
      </c>
      <c r="AB50">
        <v>7</v>
      </c>
      <c r="AD50" t="s">
        <v>30</v>
      </c>
      <c r="AF50" t="s">
        <v>32</v>
      </c>
    </row>
    <row r="51" spans="1:32" ht="12.75" customHeight="1">
      <c r="A51" t="s">
        <v>34</v>
      </c>
      <c r="B51" s="3" t="s">
        <v>118</v>
      </c>
      <c r="C51" s="29">
        <v>41582.633999999998</v>
      </c>
      <c r="E51">
        <f t="shared" si="0"/>
        <v>585.5330549898764</v>
      </c>
      <c r="F51">
        <f t="shared" si="1"/>
        <v>585.5</v>
      </c>
      <c r="G51">
        <f t="shared" si="2"/>
        <v>1.7723084994941019E-2</v>
      </c>
      <c r="I51">
        <f t="shared" si="7"/>
        <v>1.7723084994941019E-2</v>
      </c>
      <c r="O51">
        <f t="shared" ca="1" si="4"/>
        <v>1.9748183745937923E-3</v>
      </c>
      <c r="Q51" s="2">
        <f t="shared" si="5"/>
        <v>26564.133999999998</v>
      </c>
      <c r="AA51" t="s">
        <v>33</v>
      </c>
      <c r="AB51">
        <v>15</v>
      </c>
      <c r="AD51" t="s">
        <v>30</v>
      </c>
      <c r="AF51" t="s">
        <v>32</v>
      </c>
    </row>
    <row r="52" spans="1:32" ht="12.75" customHeight="1">
      <c r="A52" t="s">
        <v>34</v>
      </c>
      <c r="B52" s="3" t="s">
        <v>118</v>
      </c>
      <c r="C52" s="29">
        <v>41585.565999999999</v>
      </c>
      <c r="E52">
        <f t="shared" si="0"/>
        <v>591.00147261203631</v>
      </c>
      <c r="F52">
        <f t="shared" si="1"/>
        <v>591</v>
      </c>
      <c r="G52">
        <f t="shared" si="2"/>
        <v>7.8956999641377479E-4</v>
      </c>
      <c r="I52">
        <f t="shared" si="7"/>
        <v>7.8956999641377479E-4</v>
      </c>
      <c r="O52">
        <f t="shared" ca="1" si="4"/>
        <v>1.9708418252399745E-3</v>
      </c>
      <c r="Q52" s="2">
        <f t="shared" si="5"/>
        <v>26567.065999999999</v>
      </c>
      <c r="AA52" t="s">
        <v>33</v>
      </c>
      <c r="AB52">
        <v>6</v>
      </c>
      <c r="AD52" t="s">
        <v>30</v>
      </c>
      <c r="AF52" t="s">
        <v>32</v>
      </c>
    </row>
    <row r="53" spans="1:32" ht="12.75" customHeight="1">
      <c r="A53" t="s">
        <v>34</v>
      </c>
      <c r="B53" s="3" t="s">
        <v>118</v>
      </c>
      <c r="C53" s="29">
        <v>41587.447999999997</v>
      </c>
      <c r="E53">
        <f t="shared" si="0"/>
        <v>594.51155513757863</v>
      </c>
      <c r="F53">
        <f t="shared" si="1"/>
        <v>594.5</v>
      </c>
      <c r="G53">
        <f t="shared" ref="G53:G84" si="8">+C53-(C$7+F53*C$8)</f>
        <v>6.1955149940331466E-3</v>
      </c>
      <c r="I53">
        <f t="shared" si="7"/>
        <v>6.1955149940331466E-3</v>
      </c>
      <c r="O53">
        <f t="shared" ca="1" si="4"/>
        <v>1.9683112938329995E-3</v>
      </c>
      <c r="Q53" s="2">
        <f t="shared" si="5"/>
        <v>26568.947999999997</v>
      </c>
      <c r="AA53" t="s">
        <v>33</v>
      </c>
      <c r="AB53">
        <v>8</v>
      </c>
      <c r="AD53" t="s">
        <v>30</v>
      </c>
      <c r="AF53" t="s">
        <v>32</v>
      </c>
    </row>
    <row r="54" spans="1:32" ht="12.75" customHeight="1">
      <c r="A54" t="s">
        <v>35</v>
      </c>
      <c r="B54" s="3" t="s">
        <v>118</v>
      </c>
      <c r="C54" s="29">
        <v>41603.538999999997</v>
      </c>
      <c r="E54">
        <f t="shared" si="0"/>
        <v>624.52257422289767</v>
      </c>
      <c r="F54">
        <f t="shared" si="1"/>
        <v>624.5</v>
      </c>
      <c r="G54">
        <f t="shared" si="8"/>
        <v>1.2103614993975498E-2</v>
      </c>
      <c r="I54">
        <f t="shared" si="7"/>
        <v>1.2103614993975498E-2</v>
      </c>
      <c r="O54">
        <f t="shared" ca="1" si="4"/>
        <v>1.9466210246303567E-3</v>
      </c>
      <c r="Q54" s="2">
        <f t="shared" si="5"/>
        <v>26585.038999999997</v>
      </c>
      <c r="AA54" t="s">
        <v>33</v>
      </c>
      <c r="AB54">
        <v>8</v>
      </c>
      <c r="AD54" t="s">
        <v>30</v>
      </c>
      <c r="AF54" t="s">
        <v>32</v>
      </c>
    </row>
    <row r="55" spans="1:32" ht="12.75" customHeight="1">
      <c r="A55" s="52" t="s">
        <v>833</v>
      </c>
      <c r="B55" s="54" t="s">
        <v>118</v>
      </c>
      <c r="C55" s="53">
        <v>41607.836000000003</v>
      </c>
      <c r="D55" s="53" t="s">
        <v>146</v>
      </c>
      <c r="E55">
        <f t="shared" si="0"/>
        <v>632.53682747066296</v>
      </c>
      <c r="F55">
        <f t="shared" si="1"/>
        <v>632.5</v>
      </c>
      <c r="G55">
        <f t="shared" si="8"/>
        <v>1.9745775003684685E-2</v>
      </c>
      <c r="J55">
        <f>+G55</f>
        <v>1.9745775003684685E-2</v>
      </c>
      <c r="O55">
        <f t="shared" ca="1" si="4"/>
        <v>1.9408369528429853E-3</v>
      </c>
      <c r="Q55" s="2">
        <f t="shared" si="5"/>
        <v>26589.336000000003</v>
      </c>
      <c r="AA55" t="s">
        <v>33</v>
      </c>
      <c r="AB55">
        <v>11</v>
      </c>
      <c r="AD55" t="s">
        <v>30</v>
      </c>
      <c r="AF55" t="s">
        <v>32</v>
      </c>
    </row>
    <row r="56" spans="1:32" ht="12.75" customHeight="1">
      <c r="A56" t="s">
        <v>35</v>
      </c>
      <c r="B56" s="3" t="s">
        <v>118</v>
      </c>
      <c r="C56" s="29">
        <v>41609.436999999998</v>
      </c>
      <c r="E56">
        <f t="shared" si="0"/>
        <v>635.52282222272606</v>
      </c>
      <c r="F56">
        <f t="shared" si="1"/>
        <v>635.5</v>
      </c>
      <c r="G56">
        <f t="shared" si="8"/>
        <v>1.2236584996571764E-2</v>
      </c>
      <c r="I56">
        <f>+G56</f>
        <v>1.2236584996571764E-2</v>
      </c>
      <c r="O56">
        <f t="shared" ca="1" si="4"/>
        <v>1.9386679259227211E-3</v>
      </c>
      <c r="Q56" s="2">
        <f t="shared" si="5"/>
        <v>26590.936999999998</v>
      </c>
      <c r="AA56" t="s">
        <v>33</v>
      </c>
      <c r="AB56">
        <v>10</v>
      </c>
      <c r="AD56" t="s">
        <v>30</v>
      </c>
      <c r="AF56" t="s">
        <v>32</v>
      </c>
    </row>
    <row r="57" spans="1:32" ht="12.75" customHeight="1">
      <c r="A57" t="s">
        <v>35</v>
      </c>
      <c r="B57" s="3" t="s">
        <v>118</v>
      </c>
      <c r="C57" s="29">
        <v>41616.402000000002</v>
      </c>
      <c r="E57">
        <f t="shared" si="0"/>
        <v>648.51311169692633</v>
      </c>
      <c r="F57">
        <f t="shared" si="1"/>
        <v>648.5</v>
      </c>
      <c r="G57">
        <f t="shared" si="8"/>
        <v>7.0300950028467923E-3</v>
      </c>
      <c r="I57">
        <f>+G57</f>
        <v>7.0300950028467923E-3</v>
      </c>
      <c r="O57">
        <f t="shared" ca="1" si="4"/>
        <v>1.9292688092682427E-3</v>
      </c>
      <c r="Q57" s="2">
        <f t="shared" si="5"/>
        <v>26597.902000000002</v>
      </c>
      <c r="AA57" t="s">
        <v>33</v>
      </c>
      <c r="AB57">
        <v>8</v>
      </c>
      <c r="AD57" t="s">
        <v>30</v>
      </c>
      <c r="AF57" t="s">
        <v>32</v>
      </c>
    </row>
    <row r="58" spans="1:32" ht="12.75" customHeight="1">
      <c r="A58" s="52" t="s">
        <v>833</v>
      </c>
      <c r="B58" s="54" t="s">
        <v>118</v>
      </c>
      <c r="C58" s="53">
        <v>41620.663999999997</v>
      </c>
      <c r="D58" s="53" t="s">
        <v>146</v>
      </c>
      <c r="E58">
        <f t="shared" si="0"/>
        <v>656.46208710811777</v>
      </c>
      <c r="F58">
        <f t="shared" si="1"/>
        <v>656.5</v>
      </c>
      <c r="G58">
        <f t="shared" si="8"/>
        <v>-2.0327745005488396E-2</v>
      </c>
      <c r="J58">
        <f>+G58</f>
        <v>-2.0327745005488396E-2</v>
      </c>
      <c r="O58">
        <f t="shared" ca="1" si="4"/>
        <v>1.9234847374808713E-3</v>
      </c>
      <c r="Q58" s="2">
        <f t="shared" si="5"/>
        <v>26602.163999999997</v>
      </c>
      <c r="AA58" t="s">
        <v>33</v>
      </c>
      <c r="AB58">
        <v>11</v>
      </c>
      <c r="AD58" t="s">
        <v>30</v>
      </c>
      <c r="AF58" t="s">
        <v>32</v>
      </c>
    </row>
    <row r="59" spans="1:32" ht="12.75" customHeight="1">
      <c r="A59" t="s">
        <v>35</v>
      </c>
      <c r="B59" s="3" t="s">
        <v>118</v>
      </c>
      <c r="C59" s="29">
        <v>41623.358</v>
      </c>
      <c r="E59">
        <f t="shared" si="0"/>
        <v>661.48661544171682</v>
      </c>
      <c r="F59">
        <f t="shared" si="1"/>
        <v>661.5</v>
      </c>
      <c r="G59">
        <f t="shared" si="8"/>
        <v>-7.1763950036256574E-3</v>
      </c>
      <c r="I59">
        <f>+G59</f>
        <v>-7.1763950036256574E-3</v>
      </c>
      <c r="O59">
        <f t="shared" ca="1" si="4"/>
        <v>1.9198696926137641E-3</v>
      </c>
      <c r="Q59" s="2">
        <f t="shared" si="5"/>
        <v>26604.858</v>
      </c>
      <c r="AA59" t="s">
        <v>33</v>
      </c>
      <c r="AB59">
        <v>10</v>
      </c>
      <c r="AD59" t="s">
        <v>30</v>
      </c>
      <c r="AF59" t="s">
        <v>32</v>
      </c>
    </row>
    <row r="60" spans="1:32" ht="12.75" customHeight="1">
      <c r="A60" t="s">
        <v>35</v>
      </c>
      <c r="B60" s="3" t="s">
        <v>118</v>
      </c>
      <c r="C60" s="29">
        <v>41624.453999999998</v>
      </c>
      <c r="D60" s="20" t="s">
        <v>36</v>
      </c>
      <c r="E60">
        <f t="shared" si="0"/>
        <v>663.5307442663667</v>
      </c>
      <c r="F60">
        <f t="shared" si="1"/>
        <v>663.5</v>
      </c>
      <c r="G60">
        <f t="shared" si="8"/>
        <v>1.6484144995047245E-2</v>
      </c>
      <c r="I60">
        <f>+G60</f>
        <v>1.6484144995047245E-2</v>
      </c>
      <c r="O60">
        <f t="shared" ca="1" si="4"/>
        <v>1.9184236746669213E-3</v>
      </c>
      <c r="Q60" s="2">
        <f t="shared" si="5"/>
        <v>26605.953999999998</v>
      </c>
      <c r="AA60" t="s">
        <v>33</v>
      </c>
      <c r="AB60">
        <v>9</v>
      </c>
      <c r="AD60" t="s">
        <v>30</v>
      </c>
      <c r="AF60" t="s">
        <v>32</v>
      </c>
    </row>
    <row r="61" spans="1:32" ht="12.75" customHeight="1">
      <c r="A61" t="s">
        <v>35</v>
      </c>
      <c r="B61" s="3" t="s">
        <v>118</v>
      </c>
      <c r="C61" s="29">
        <v>41627.377</v>
      </c>
      <c r="E61">
        <f t="shared" si="0"/>
        <v>668.98237615913035</v>
      </c>
      <c r="F61">
        <f t="shared" si="1"/>
        <v>669</v>
      </c>
      <c r="G61">
        <f t="shared" si="8"/>
        <v>-9.4493700016755611E-3</v>
      </c>
      <c r="I61">
        <f>+G61</f>
        <v>-9.4493700016755611E-3</v>
      </c>
      <c r="O61">
        <f t="shared" ca="1" si="4"/>
        <v>1.9144471253131035E-3</v>
      </c>
      <c r="Q61" s="2">
        <f t="shared" si="5"/>
        <v>26608.877</v>
      </c>
      <c r="AA61" t="s">
        <v>33</v>
      </c>
      <c r="AB61">
        <v>10</v>
      </c>
      <c r="AD61" t="s">
        <v>30</v>
      </c>
      <c r="AF61" t="s">
        <v>32</v>
      </c>
    </row>
    <row r="62" spans="1:32" ht="12.75" customHeight="1">
      <c r="A62" s="52" t="s">
        <v>833</v>
      </c>
      <c r="B62" s="54" t="s">
        <v>120</v>
      </c>
      <c r="C62" s="53">
        <v>41630.603000000003</v>
      </c>
      <c r="D62" s="53" t="s">
        <v>146</v>
      </c>
      <c r="E62">
        <f t="shared" si="0"/>
        <v>674.99912760834479</v>
      </c>
      <c r="F62">
        <f t="shared" si="1"/>
        <v>675</v>
      </c>
      <c r="G62">
        <f t="shared" si="8"/>
        <v>-4.6774999646004289E-4</v>
      </c>
      <c r="J62">
        <f>+G62</f>
        <v>-4.6774999646004289E-4</v>
      </c>
      <c r="O62">
        <f t="shared" ca="1" si="4"/>
        <v>1.9101090714725749E-3</v>
      </c>
      <c r="Q62" s="2">
        <f t="shared" si="5"/>
        <v>26612.103000000003</v>
      </c>
      <c r="AA62" t="s">
        <v>33</v>
      </c>
      <c r="AB62">
        <v>6</v>
      </c>
      <c r="AD62" t="s">
        <v>30</v>
      </c>
      <c r="AF62" t="s">
        <v>32</v>
      </c>
    </row>
    <row r="63" spans="1:32" ht="12.75" customHeight="1">
      <c r="A63" t="s">
        <v>35</v>
      </c>
      <c r="B63" s="3" t="s">
        <v>118</v>
      </c>
      <c r="C63" s="29">
        <v>41631.413999999997</v>
      </c>
      <c r="E63">
        <f t="shared" si="0"/>
        <v>676.51170833533627</v>
      </c>
      <c r="F63">
        <f t="shared" si="1"/>
        <v>676.5</v>
      </c>
      <c r="G63">
        <f t="shared" si="8"/>
        <v>6.2776549966656603E-3</v>
      </c>
      <c r="I63">
        <f t="shared" ref="I63:I94" si="9">+G63</f>
        <v>6.2776549966656603E-3</v>
      </c>
      <c r="O63">
        <f t="shared" ca="1" si="4"/>
        <v>1.9090245580124427E-3</v>
      </c>
      <c r="Q63" s="2">
        <f t="shared" si="5"/>
        <v>26612.913999999997</v>
      </c>
      <c r="AA63" t="s">
        <v>33</v>
      </c>
      <c r="AB63">
        <v>9</v>
      </c>
      <c r="AD63" t="s">
        <v>30</v>
      </c>
      <c r="AF63" t="s">
        <v>32</v>
      </c>
    </row>
    <row r="64" spans="1:32" ht="12.75" customHeight="1">
      <c r="A64" t="s">
        <v>35</v>
      </c>
      <c r="B64" s="3" t="s">
        <v>118</v>
      </c>
      <c r="C64" s="29">
        <v>41645.347000000002</v>
      </c>
      <c r="E64">
        <f t="shared" si="0"/>
        <v>702.49788252686426</v>
      </c>
      <c r="F64">
        <f t="shared" si="1"/>
        <v>702.5</v>
      </c>
      <c r="G64">
        <f t="shared" si="8"/>
        <v>-1.1353250010870397E-3</v>
      </c>
      <c r="I64">
        <f t="shared" si="9"/>
        <v>-1.1353250010870397E-3</v>
      </c>
      <c r="O64">
        <f t="shared" ca="1" si="4"/>
        <v>1.8902263247034859E-3</v>
      </c>
      <c r="Q64" s="2">
        <f t="shared" si="5"/>
        <v>26626.847000000002</v>
      </c>
      <c r="AB64">
        <v>6</v>
      </c>
      <c r="AD64" t="s">
        <v>30</v>
      </c>
      <c r="AF64" t="s">
        <v>32</v>
      </c>
    </row>
    <row r="65" spans="1:32" ht="12.75" customHeight="1">
      <c r="A65" t="s">
        <v>35</v>
      </c>
      <c r="B65" s="3"/>
      <c r="C65" s="29">
        <v>41648.288999999997</v>
      </c>
      <c r="E65">
        <f t="shared" si="0"/>
        <v>707.98495095945827</v>
      </c>
      <c r="F65">
        <f t="shared" si="1"/>
        <v>708</v>
      </c>
      <c r="G65">
        <f t="shared" si="8"/>
        <v>-8.0688400048529729E-3</v>
      </c>
      <c r="I65">
        <f t="shared" si="9"/>
        <v>-8.0688400048529729E-3</v>
      </c>
      <c r="O65">
        <f t="shared" ca="1" si="4"/>
        <v>1.8862497753496681E-3</v>
      </c>
      <c r="Q65" s="2">
        <f t="shared" si="5"/>
        <v>26629.788999999997</v>
      </c>
      <c r="AA65" t="s">
        <v>33</v>
      </c>
      <c r="AB65">
        <v>10</v>
      </c>
      <c r="AD65" t="s">
        <v>30</v>
      </c>
      <c r="AF65" t="s">
        <v>32</v>
      </c>
    </row>
    <row r="66" spans="1:32" ht="12.75" customHeight="1">
      <c r="A66" t="s">
        <v>35</v>
      </c>
      <c r="B66" s="3" t="s">
        <v>118</v>
      </c>
      <c r="C66" s="29">
        <v>41649.368999999999</v>
      </c>
      <c r="E66">
        <f t="shared" si="0"/>
        <v>709.99923848740536</v>
      </c>
      <c r="F66">
        <f t="shared" si="1"/>
        <v>710</v>
      </c>
      <c r="G66">
        <f t="shared" si="8"/>
        <v>-4.0830000216374174E-4</v>
      </c>
      <c r="I66">
        <f t="shared" si="9"/>
        <v>-4.0830000216374174E-4</v>
      </c>
      <c r="O66">
        <f t="shared" ca="1" si="4"/>
        <v>1.8848037574028254E-3</v>
      </c>
      <c r="Q66" s="2">
        <f t="shared" si="5"/>
        <v>26630.868999999999</v>
      </c>
      <c r="AA66" t="s">
        <v>33</v>
      </c>
      <c r="AB66">
        <v>4</v>
      </c>
      <c r="AD66" t="s">
        <v>46</v>
      </c>
      <c r="AF66" t="s">
        <v>32</v>
      </c>
    </row>
    <row r="67" spans="1:32" ht="12.75" customHeight="1">
      <c r="A67" t="s">
        <v>37</v>
      </c>
      <c r="B67" s="3" t="s">
        <v>118</v>
      </c>
      <c r="C67" s="29">
        <v>41653.379000000001</v>
      </c>
      <c r="E67">
        <f t="shared" si="0"/>
        <v>717.47821347542276</v>
      </c>
      <c r="F67">
        <f t="shared" si="1"/>
        <v>717.5</v>
      </c>
      <c r="G67">
        <f t="shared" si="8"/>
        <v>-1.1681274998409208E-2</v>
      </c>
      <c r="I67">
        <f t="shared" si="9"/>
        <v>-1.1681274998409208E-2</v>
      </c>
      <c r="O67">
        <f t="shared" ca="1" si="4"/>
        <v>1.8793811901021645E-3</v>
      </c>
      <c r="Q67" s="2">
        <f t="shared" si="5"/>
        <v>26634.879000000001</v>
      </c>
      <c r="AA67" t="s">
        <v>33</v>
      </c>
      <c r="AB67">
        <v>6</v>
      </c>
      <c r="AD67" t="s">
        <v>30</v>
      </c>
      <c r="AF67" t="s">
        <v>32</v>
      </c>
    </row>
    <row r="68" spans="1:32" ht="12.75" customHeight="1">
      <c r="A68" t="s">
        <v>37</v>
      </c>
      <c r="B68" s="3"/>
      <c r="C68" s="29">
        <v>41657.425000000003</v>
      </c>
      <c r="E68">
        <f t="shared" si="0"/>
        <v>725.02433138103845</v>
      </c>
      <c r="F68">
        <f t="shared" si="1"/>
        <v>725</v>
      </c>
      <c r="G68">
        <f t="shared" si="8"/>
        <v>1.3045750005403534E-2</v>
      </c>
      <c r="I68">
        <f t="shared" si="9"/>
        <v>1.3045750005403534E-2</v>
      </c>
      <c r="O68">
        <f t="shared" ca="1" si="4"/>
        <v>1.8739586228015039E-3</v>
      </c>
      <c r="Q68" s="2">
        <f t="shared" si="5"/>
        <v>26638.925000000003</v>
      </c>
      <c r="AA68" t="s">
        <v>33</v>
      </c>
      <c r="AB68">
        <v>6</v>
      </c>
      <c r="AD68" t="s">
        <v>30</v>
      </c>
      <c r="AF68" t="s">
        <v>32</v>
      </c>
    </row>
    <row r="69" spans="1:32" ht="12.75" customHeight="1">
      <c r="A69" t="s">
        <v>37</v>
      </c>
      <c r="B69" s="3"/>
      <c r="C69" s="29">
        <v>41664.381999999998</v>
      </c>
      <c r="E69">
        <f t="shared" si="0"/>
        <v>737.99970020686692</v>
      </c>
      <c r="F69">
        <f t="shared" si="1"/>
        <v>738</v>
      </c>
      <c r="G69">
        <f t="shared" si="8"/>
        <v>-1.6074000450316817E-4</v>
      </c>
      <c r="I69">
        <f t="shared" si="9"/>
        <v>-1.6074000450316817E-4</v>
      </c>
      <c r="O69">
        <f t="shared" ca="1" si="4"/>
        <v>1.8645595061470253E-3</v>
      </c>
      <c r="Q69" s="2">
        <f t="shared" si="5"/>
        <v>26645.881999999998</v>
      </c>
      <c r="AA69" t="s">
        <v>33</v>
      </c>
      <c r="AB69">
        <v>9</v>
      </c>
      <c r="AD69" t="s">
        <v>30</v>
      </c>
      <c r="AF69" t="s">
        <v>32</v>
      </c>
    </row>
    <row r="70" spans="1:32" ht="12.75" customHeight="1">
      <c r="A70" t="s">
        <v>37</v>
      </c>
      <c r="B70" s="3" t="s">
        <v>118</v>
      </c>
      <c r="C70" s="29">
        <v>41673.235999999997</v>
      </c>
      <c r="E70">
        <f t="shared" si="0"/>
        <v>754.51312777391615</v>
      </c>
      <c r="F70">
        <f t="shared" si="1"/>
        <v>754.5</v>
      </c>
      <c r="G70">
        <f t="shared" si="8"/>
        <v>7.0387149971793406E-3</v>
      </c>
      <c r="I70">
        <f t="shared" si="9"/>
        <v>7.0387149971793406E-3</v>
      </c>
      <c r="O70">
        <f t="shared" ca="1" si="4"/>
        <v>1.8526298580855719E-3</v>
      </c>
      <c r="Q70" s="2">
        <f t="shared" si="5"/>
        <v>26654.735999999997</v>
      </c>
      <c r="AA70" t="s">
        <v>33</v>
      </c>
      <c r="AB70">
        <v>9</v>
      </c>
      <c r="AD70" t="s">
        <v>30</v>
      </c>
      <c r="AF70" t="s">
        <v>32</v>
      </c>
    </row>
    <row r="71" spans="1:32" ht="12.75" customHeight="1">
      <c r="A71" t="s">
        <v>37</v>
      </c>
      <c r="B71" s="3"/>
      <c r="C71" s="29">
        <v>41699.233999999997</v>
      </c>
      <c r="E71">
        <f t="shared" si="0"/>
        <v>803.00150476602948</v>
      </c>
      <c r="F71">
        <f t="shared" si="1"/>
        <v>803</v>
      </c>
      <c r="G71">
        <f t="shared" si="8"/>
        <v>8.0680999235482886E-4</v>
      </c>
      <c r="I71">
        <f t="shared" si="9"/>
        <v>8.0680999235482886E-4</v>
      </c>
      <c r="O71">
        <f t="shared" ca="1" si="4"/>
        <v>1.817563922874633E-3</v>
      </c>
      <c r="Q71" s="2">
        <f t="shared" si="5"/>
        <v>26680.733999999997</v>
      </c>
      <c r="AA71" t="s">
        <v>33</v>
      </c>
      <c r="AB71">
        <v>6</v>
      </c>
      <c r="AD71" t="s">
        <v>30</v>
      </c>
      <c r="AF71" t="s">
        <v>32</v>
      </c>
    </row>
    <row r="72" spans="1:32" ht="12.75" customHeight="1">
      <c r="A72" t="s">
        <v>37</v>
      </c>
      <c r="B72" s="3"/>
      <c r="C72" s="29">
        <v>41707.281000000003</v>
      </c>
      <c r="E72">
        <f t="shared" si="0"/>
        <v>818.00981193026632</v>
      </c>
      <c r="F72">
        <f t="shared" si="1"/>
        <v>818</v>
      </c>
      <c r="G72">
        <f t="shared" si="8"/>
        <v>5.2608600017265417E-3</v>
      </c>
      <c r="I72">
        <f t="shared" si="9"/>
        <v>5.2608600017265417E-3</v>
      </c>
      <c r="O72">
        <f t="shared" ca="1" si="4"/>
        <v>1.8067187882733118E-3</v>
      </c>
      <c r="Q72" s="2">
        <f t="shared" si="5"/>
        <v>26688.781000000003</v>
      </c>
      <c r="AA72" t="s">
        <v>33</v>
      </c>
      <c r="AB72">
        <v>10</v>
      </c>
      <c r="AD72" t="s">
        <v>30</v>
      </c>
      <c r="AF72" t="s">
        <v>32</v>
      </c>
    </row>
    <row r="73" spans="1:32" ht="12.75" customHeight="1">
      <c r="A73" t="s">
        <v>38</v>
      </c>
      <c r="B73" s="3"/>
      <c r="C73" s="29">
        <v>41722.275000000001</v>
      </c>
      <c r="E73">
        <f t="shared" si="0"/>
        <v>845.97483710988388</v>
      </c>
      <c r="F73">
        <f t="shared" si="1"/>
        <v>846</v>
      </c>
      <c r="G73">
        <f t="shared" si="8"/>
        <v>-1.3491580000845715E-2</v>
      </c>
      <c r="I73">
        <f t="shared" si="9"/>
        <v>-1.3491580000845715E-2</v>
      </c>
      <c r="O73">
        <f t="shared" ca="1" si="4"/>
        <v>1.7864745370175118E-3</v>
      </c>
      <c r="Q73" s="2">
        <f t="shared" si="5"/>
        <v>26703.775000000001</v>
      </c>
      <c r="AA73" t="s">
        <v>33</v>
      </c>
      <c r="AB73">
        <v>10</v>
      </c>
      <c r="AD73" t="s">
        <v>30</v>
      </c>
      <c r="AF73" t="s">
        <v>32</v>
      </c>
    </row>
    <row r="74" spans="1:32" ht="12.75" customHeight="1">
      <c r="A74" t="s">
        <v>39</v>
      </c>
      <c r="B74" s="3" t="s">
        <v>118</v>
      </c>
      <c r="C74" s="29">
        <v>41900.576000000001</v>
      </c>
      <c r="E74">
        <f t="shared" si="0"/>
        <v>1178.5206524060952</v>
      </c>
      <c r="F74">
        <f t="shared" si="1"/>
        <v>1178.5</v>
      </c>
      <c r="G74">
        <f t="shared" si="8"/>
        <v>1.1073194997152314E-2</v>
      </c>
      <c r="I74">
        <f t="shared" si="9"/>
        <v>1.1073194997152314E-2</v>
      </c>
      <c r="O74">
        <f t="shared" ca="1" si="4"/>
        <v>1.5460740533548892E-3</v>
      </c>
      <c r="Q74" s="2">
        <f t="shared" si="5"/>
        <v>26882.076000000001</v>
      </c>
      <c r="AA74" t="s">
        <v>33</v>
      </c>
      <c r="AB74">
        <v>7</v>
      </c>
      <c r="AD74" t="s">
        <v>30</v>
      </c>
      <c r="AF74" t="s">
        <v>32</v>
      </c>
    </row>
    <row r="75" spans="1:32" ht="12.75" customHeight="1">
      <c r="A75" t="s">
        <v>39</v>
      </c>
      <c r="B75" s="3"/>
      <c r="C75" s="29">
        <v>41904.589</v>
      </c>
      <c r="E75">
        <f t="shared" si="0"/>
        <v>1186.0052226372402</v>
      </c>
      <c r="F75">
        <f t="shared" si="1"/>
        <v>1186</v>
      </c>
      <c r="G75">
        <f t="shared" si="8"/>
        <v>2.800219997880049E-3</v>
      </c>
      <c r="I75">
        <f t="shared" si="9"/>
        <v>2.800219997880049E-3</v>
      </c>
      <c r="O75">
        <f t="shared" ca="1" si="4"/>
        <v>1.5406514860542286E-3</v>
      </c>
      <c r="Q75" s="2">
        <f t="shared" si="5"/>
        <v>26886.089</v>
      </c>
      <c r="AA75" t="s">
        <v>33</v>
      </c>
      <c r="AB75">
        <v>10</v>
      </c>
      <c r="AD75" t="s">
        <v>30</v>
      </c>
      <c r="AF75" t="s">
        <v>32</v>
      </c>
    </row>
    <row r="76" spans="1:32" ht="12.75" customHeight="1">
      <c r="A76" t="s">
        <v>39</v>
      </c>
      <c r="B76" s="3" t="s">
        <v>118</v>
      </c>
      <c r="C76" s="29">
        <v>41908.597000000002</v>
      </c>
      <c r="E76">
        <f t="shared" si="0"/>
        <v>1193.480467463168</v>
      </c>
      <c r="F76">
        <f t="shared" si="1"/>
        <v>1193.5</v>
      </c>
      <c r="G76">
        <f t="shared" si="8"/>
        <v>-1.0472754998772871E-2</v>
      </c>
      <c r="I76">
        <f t="shared" si="9"/>
        <v>-1.0472754998772871E-2</v>
      </c>
      <c r="O76">
        <f t="shared" ca="1" si="4"/>
        <v>1.535228918753568E-3</v>
      </c>
      <c r="Q76" s="2">
        <f t="shared" si="5"/>
        <v>26890.097000000002</v>
      </c>
      <c r="AA76" t="s">
        <v>33</v>
      </c>
      <c r="AB76">
        <v>6</v>
      </c>
      <c r="AD76" t="s">
        <v>30</v>
      </c>
      <c r="AF76" t="s">
        <v>32</v>
      </c>
    </row>
    <row r="77" spans="1:32" ht="12.75" customHeight="1">
      <c r="A77" t="s">
        <v>39</v>
      </c>
      <c r="B77" s="3"/>
      <c r="C77" s="29">
        <v>41912.639999999999</v>
      </c>
      <c r="E77">
        <f t="shared" si="0"/>
        <v>1201.0209901256426</v>
      </c>
      <c r="F77">
        <f t="shared" si="1"/>
        <v>1201</v>
      </c>
      <c r="G77">
        <f t="shared" si="8"/>
        <v>1.1254270000790711E-2</v>
      </c>
      <c r="I77">
        <f t="shared" si="9"/>
        <v>1.1254270000790711E-2</v>
      </c>
      <c r="O77">
        <f t="shared" ca="1" si="4"/>
        <v>1.5298063514529074E-3</v>
      </c>
      <c r="Q77" s="2">
        <f t="shared" si="5"/>
        <v>26894.14</v>
      </c>
      <c r="AA77" t="s">
        <v>33</v>
      </c>
      <c r="AB77">
        <v>7</v>
      </c>
      <c r="AD77" t="s">
        <v>30</v>
      </c>
      <c r="AF77" t="s">
        <v>32</v>
      </c>
    </row>
    <row r="78" spans="1:32" ht="12.75" customHeight="1">
      <c r="A78" t="s">
        <v>39</v>
      </c>
      <c r="B78" s="3"/>
      <c r="C78" s="29">
        <v>41934.61</v>
      </c>
      <c r="E78">
        <f t="shared" si="0"/>
        <v>1241.9968206709461</v>
      </c>
      <c r="F78">
        <f t="shared" si="1"/>
        <v>1242</v>
      </c>
      <c r="G78">
        <f t="shared" si="8"/>
        <v>-1.7046599969035015E-3</v>
      </c>
      <c r="I78">
        <f t="shared" si="9"/>
        <v>-1.7046599969035015E-3</v>
      </c>
      <c r="O78">
        <f t="shared" ca="1" si="4"/>
        <v>1.500162983542629E-3</v>
      </c>
      <c r="Q78" s="2">
        <f t="shared" si="5"/>
        <v>26916.11</v>
      </c>
      <c r="AA78" t="s">
        <v>33</v>
      </c>
      <c r="AB78">
        <v>8</v>
      </c>
      <c r="AD78" t="s">
        <v>30</v>
      </c>
      <c r="AF78" t="s">
        <v>32</v>
      </c>
    </row>
    <row r="79" spans="1:32" ht="12.75" customHeight="1">
      <c r="A79" t="s">
        <v>39</v>
      </c>
      <c r="B79" s="3"/>
      <c r="C79" s="29">
        <v>41942.652000000002</v>
      </c>
      <c r="E79">
        <f t="shared" si="0"/>
        <v>1256.9958024299522</v>
      </c>
      <c r="F79">
        <f t="shared" si="1"/>
        <v>1257</v>
      </c>
      <c r="G79">
        <f t="shared" si="8"/>
        <v>-2.2506099994643591E-3</v>
      </c>
      <c r="I79">
        <f t="shared" si="9"/>
        <v>-2.2506099994643591E-3</v>
      </c>
      <c r="O79">
        <f t="shared" ca="1" si="4"/>
        <v>1.4893178489413079E-3</v>
      </c>
      <c r="Q79" s="2">
        <f t="shared" si="5"/>
        <v>26924.152000000002</v>
      </c>
      <c r="AA79" t="s">
        <v>33</v>
      </c>
      <c r="AB79">
        <v>7</v>
      </c>
      <c r="AD79" t="s">
        <v>30</v>
      </c>
      <c r="AF79" t="s">
        <v>32</v>
      </c>
    </row>
    <row r="80" spans="1:32" ht="12.75" customHeight="1">
      <c r="A80" t="s">
        <v>40</v>
      </c>
      <c r="B80" s="3" t="s">
        <v>118</v>
      </c>
      <c r="C80" s="29">
        <v>41958.476000000002</v>
      </c>
      <c r="E80">
        <f t="shared" si="0"/>
        <v>1286.5088448764188</v>
      </c>
      <c r="F80">
        <f t="shared" si="1"/>
        <v>1286.5</v>
      </c>
      <c r="G80">
        <f t="shared" si="8"/>
        <v>4.7423549985978752E-3</v>
      </c>
      <c r="I80">
        <f t="shared" si="9"/>
        <v>4.7423549985978752E-3</v>
      </c>
      <c r="O80">
        <f t="shared" ca="1" si="4"/>
        <v>1.4679890842253756E-3</v>
      </c>
      <c r="Q80" s="2">
        <f t="shared" si="5"/>
        <v>26939.976000000002</v>
      </c>
      <c r="AA80" t="s">
        <v>33</v>
      </c>
      <c r="AB80">
        <v>7</v>
      </c>
      <c r="AD80" t="s">
        <v>30</v>
      </c>
      <c r="AF80" t="s">
        <v>32</v>
      </c>
    </row>
    <row r="81" spans="1:32" ht="12.75" customHeight="1">
      <c r="A81" t="s">
        <v>40</v>
      </c>
      <c r="B81" s="3"/>
      <c r="C81" s="29">
        <v>41976.44</v>
      </c>
      <c r="E81">
        <f t="shared" si="0"/>
        <v>1320.0131607578842</v>
      </c>
      <c r="F81">
        <f t="shared" si="1"/>
        <v>1320</v>
      </c>
      <c r="G81">
        <f t="shared" si="8"/>
        <v>7.0563999979640357E-3</v>
      </c>
      <c r="I81">
        <f t="shared" si="9"/>
        <v>7.0563999979640357E-3</v>
      </c>
      <c r="O81">
        <f t="shared" ca="1" si="4"/>
        <v>1.4437682836157583E-3</v>
      </c>
      <c r="Q81" s="2">
        <f t="shared" si="5"/>
        <v>26957.940000000002</v>
      </c>
      <c r="AA81" t="s">
        <v>33</v>
      </c>
      <c r="AB81">
        <v>9</v>
      </c>
      <c r="AD81" t="s">
        <v>30</v>
      </c>
      <c r="AF81" t="s">
        <v>32</v>
      </c>
    </row>
    <row r="82" spans="1:32" ht="12.75" customHeight="1">
      <c r="A82" t="s">
        <v>40</v>
      </c>
      <c r="B82" s="3" t="s">
        <v>118</v>
      </c>
      <c r="C82" s="29">
        <v>41987.409</v>
      </c>
      <c r="E82">
        <f t="shared" si="0"/>
        <v>1340.4712347338195</v>
      </c>
      <c r="F82">
        <f t="shared" si="1"/>
        <v>1340.5</v>
      </c>
      <c r="G82">
        <f t="shared" si="8"/>
        <v>-1.5423065000504721E-2</v>
      </c>
      <c r="I82">
        <f t="shared" si="9"/>
        <v>-1.5423065000504721E-2</v>
      </c>
      <c r="O82">
        <f t="shared" ca="1" si="4"/>
        <v>1.4289465996606191E-3</v>
      </c>
      <c r="Q82" s="2">
        <f t="shared" si="5"/>
        <v>26968.909</v>
      </c>
      <c r="AA82" t="s">
        <v>33</v>
      </c>
      <c r="AB82">
        <v>12</v>
      </c>
      <c r="AD82" t="s">
        <v>30</v>
      </c>
      <c r="AF82" t="s">
        <v>32</v>
      </c>
    </row>
    <row r="83" spans="1:32" ht="12.75" customHeight="1">
      <c r="A83" t="s">
        <v>40</v>
      </c>
      <c r="B83" s="3"/>
      <c r="C83" s="29">
        <v>41997.349000000002</v>
      </c>
      <c r="E83">
        <f t="shared" si="0"/>
        <v>1359.0101403150845</v>
      </c>
      <c r="F83">
        <f t="shared" si="1"/>
        <v>1359</v>
      </c>
      <c r="G83">
        <f t="shared" si="8"/>
        <v>5.4369299978134222E-3</v>
      </c>
      <c r="I83">
        <f t="shared" si="9"/>
        <v>5.4369299978134222E-3</v>
      </c>
      <c r="O83">
        <f t="shared" ca="1" si="4"/>
        <v>1.4155709336523227E-3</v>
      </c>
      <c r="Q83" s="2">
        <f t="shared" si="5"/>
        <v>26978.849000000002</v>
      </c>
      <c r="AA83" t="s">
        <v>33</v>
      </c>
      <c r="AB83">
        <v>10</v>
      </c>
      <c r="AD83" t="s">
        <v>30</v>
      </c>
      <c r="AF83" t="s">
        <v>32</v>
      </c>
    </row>
    <row r="84" spans="1:32" ht="12.75" customHeight="1">
      <c r="A84" t="s">
        <v>40</v>
      </c>
      <c r="B84" s="3"/>
      <c r="C84" s="29">
        <v>42005.383999999998</v>
      </c>
      <c r="E84">
        <f t="shared" si="0"/>
        <v>1373.9960665067704</v>
      </c>
      <c r="F84">
        <f t="shared" si="1"/>
        <v>1374</v>
      </c>
      <c r="G84">
        <f t="shared" si="8"/>
        <v>-2.1090200025355443E-3</v>
      </c>
      <c r="I84">
        <f t="shared" si="9"/>
        <v>-2.1090200025355443E-3</v>
      </c>
      <c r="O84">
        <f t="shared" ca="1" si="4"/>
        <v>1.4047257990510015E-3</v>
      </c>
      <c r="Q84" s="2">
        <f t="shared" si="5"/>
        <v>26986.883999999998</v>
      </c>
      <c r="AA84" t="s">
        <v>33</v>
      </c>
      <c r="AB84">
        <v>11</v>
      </c>
      <c r="AD84" t="s">
        <v>30</v>
      </c>
      <c r="AF84" t="s">
        <v>32</v>
      </c>
    </row>
    <row r="85" spans="1:32" ht="12.75" customHeight="1">
      <c r="A85" t="s">
        <v>40</v>
      </c>
      <c r="B85" s="3" t="s">
        <v>118</v>
      </c>
      <c r="C85" s="29">
        <v>42008.339</v>
      </c>
      <c r="E85">
        <f t="shared" ref="E85:E148" si="10">+(C85-C$7)/C$8</f>
        <v>1379.5073809929534</v>
      </c>
      <c r="F85">
        <f t="shared" ref="F85:F148" si="11">ROUND(2*E85,0)/2</f>
        <v>1379.5</v>
      </c>
      <c r="G85">
        <f t="shared" ref="G85:G116" si="12">+C85-(C$7+F85*C$8)</f>
        <v>3.9574649999849498E-3</v>
      </c>
      <c r="I85">
        <f t="shared" si="9"/>
        <v>3.9574649999849498E-3</v>
      </c>
      <c r="O85">
        <f t="shared" ref="O85:O148" ca="1" si="13">+C$11+C$12*$F85</f>
        <v>1.4007492496971837E-3</v>
      </c>
      <c r="Q85" s="2">
        <f t="shared" ref="Q85:Q148" si="14">+C85-15018.5</f>
        <v>26989.839</v>
      </c>
      <c r="AA85" t="s">
        <v>33</v>
      </c>
      <c r="AB85">
        <v>10</v>
      </c>
      <c r="AD85" t="s">
        <v>30</v>
      </c>
      <c r="AF85" t="s">
        <v>32</v>
      </c>
    </row>
    <row r="86" spans="1:32" ht="12.75" customHeight="1">
      <c r="A86" t="s">
        <v>40</v>
      </c>
      <c r="B86" s="3"/>
      <c r="C86" s="29">
        <v>42011.286999999997</v>
      </c>
      <c r="E86">
        <f t="shared" si="10"/>
        <v>1385.0056399118159</v>
      </c>
      <c r="F86">
        <f t="shared" si="11"/>
        <v>1385</v>
      </c>
      <c r="G86">
        <f t="shared" si="12"/>
        <v>3.0239499974413775E-3</v>
      </c>
      <c r="I86">
        <f t="shared" si="9"/>
        <v>3.0239499974413775E-3</v>
      </c>
      <c r="O86">
        <f t="shared" ca="1" si="13"/>
        <v>1.3967727003433659E-3</v>
      </c>
      <c r="Q86" s="2">
        <f t="shared" si="14"/>
        <v>26992.786999999997</v>
      </c>
      <c r="AB86">
        <v>13</v>
      </c>
      <c r="AD86" t="s">
        <v>30</v>
      </c>
      <c r="AF86" t="s">
        <v>32</v>
      </c>
    </row>
    <row r="87" spans="1:32" ht="12.75" customHeight="1">
      <c r="A87" t="s">
        <v>40</v>
      </c>
      <c r="B87" s="3" t="s">
        <v>118</v>
      </c>
      <c r="C87" s="29">
        <v>42015.307000000001</v>
      </c>
      <c r="E87">
        <f t="shared" si="10"/>
        <v>1392.5032657102811</v>
      </c>
      <c r="F87">
        <f t="shared" si="11"/>
        <v>1392.5</v>
      </c>
      <c r="G87">
        <f t="shared" si="12"/>
        <v>1.7509750032331795E-3</v>
      </c>
      <c r="I87">
        <f t="shared" si="9"/>
        <v>1.7509750032331795E-3</v>
      </c>
      <c r="O87">
        <f t="shared" ca="1" si="13"/>
        <v>1.3913501330427051E-3</v>
      </c>
      <c r="Q87" s="2">
        <f t="shared" si="14"/>
        <v>26996.807000000001</v>
      </c>
      <c r="AB87">
        <v>12</v>
      </c>
      <c r="AD87" t="s">
        <v>30</v>
      </c>
      <c r="AF87" t="s">
        <v>32</v>
      </c>
    </row>
    <row r="88" spans="1:32" ht="12.75" customHeight="1">
      <c r="A88" t="s">
        <v>41</v>
      </c>
      <c r="B88" s="3"/>
      <c r="C88" s="29">
        <v>42026.296999999999</v>
      </c>
      <c r="E88">
        <f t="shared" si="10"/>
        <v>1413.0005063881499</v>
      </c>
      <c r="F88">
        <f t="shared" si="11"/>
        <v>1413</v>
      </c>
      <c r="G88">
        <f t="shared" si="12"/>
        <v>2.7150999812874943E-4</v>
      </c>
      <c r="I88">
        <f t="shared" si="9"/>
        <v>2.7150999812874943E-4</v>
      </c>
      <c r="O88">
        <f t="shared" ca="1" si="13"/>
        <v>1.3765284490875661E-3</v>
      </c>
      <c r="Q88" s="2">
        <f t="shared" si="14"/>
        <v>27007.796999999999</v>
      </c>
      <c r="AB88">
        <v>6</v>
      </c>
      <c r="AD88" t="s">
        <v>30</v>
      </c>
      <c r="AF88" t="s">
        <v>32</v>
      </c>
    </row>
    <row r="89" spans="1:32" ht="12.75" customHeight="1">
      <c r="A89" t="s">
        <v>41</v>
      </c>
      <c r="B89" s="3"/>
      <c r="C89" s="29">
        <v>42027.368999999999</v>
      </c>
      <c r="E89">
        <f t="shared" si="10"/>
        <v>1414.9998732677388</v>
      </c>
      <c r="F89">
        <f t="shared" si="11"/>
        <v>1415</v>
      </c>
      <c r="G89">
        <f t="shared" si="12"/>
        <v>-6.7950000811833888E-5</v>
      </c>
      <c r="I89">
        <f t="shared" si="9"/>
        <v>-6.7950000811833888E-5</v>
      </c>
      <c r="O89">
        <f t="shared" ca="1" si="13"/>
        <v>1.3750824311407231E-3</v>
      </c>
      <c r="Q89" s="2">
        <f t="shared" si="14"/>
        <v>27008.868999999999</v>
      </c>
      <c r="AA89" t="s">
        <v>33</v>
      </c>
      <c r="AB89">
        <v>7</v>
      </c>
      <c r="AD89" t="s">
        <v>30</v>
      </c>
      <c r="AF89" t="s">
        <v>32</v>
      </c>
    </row>
    <row r="90" spans="1:32" ht="12.75" customHeight="1">
      <c r="A90" t="s">
        <v>41</v>
      </c>
      <c r="B90" s="3"/>
      <c r="C90" s="29">
        <v>42035.406999999999</v>
      </c>
      <c r="E90">
        <f t="shared" si="10"/>
        <v>1429.9913947025659</v>
      </c>
      <c r="F90">
        <f t="shared" si="11"/>
        <v>1430</v>
      </c>
      <c r="G90">
        <f t="shared" si="12"/>
        <v>-4.6139000041875988E-3</v>
      </c>
      <c r="I90">
        <f t="shared" si="9"/>
        <v>-4.6139000041875988E-3</v>
      </c>
      <c r="O90">
        <f t="shared" ca="1" si="13"/>
        <v>1.3642372965394019E-3</v>
      </c>
      <c r="Q90" s="2">
        <f t="shared" si="14"/>
        <v>27016.906999999999</v>
      </c>
      <c r="AA90" t="s">
        <v>33</v>
      </c>
      <c r="AB90">
        <v>8</v>
      </c>
      <c r="AD90" t="s">
        <v>30</v>
      </c>
      <c r="AF90" t="s">
        <v>32</v>
      </c>
    </row>
    <row r="91" spans="1:32" ht="12.75" customHeight="1">
      <c r="A91" t="s">
        <v>41</v>
      </c>
      <c r="B91" s="3" t="s">
        <v>118</v>
      </c>
      <c r="C91" s="29">
        <v>42074.281000000003</v>
      </c>
      <c r="E91">
        <f t="shared" si="10"/>
        <v>1502.4945552222832</v>
      </c>
      <c r="F91">
        <f t="shared" si="11"/>
        <v>1502.5</v>
      </c>
      <c r="G91">
        <f t="shared" si="12"/>
        <v>-2.9193250011303462E-3</v>
      </c>
      <c r="I91">
        <f t="shared" si="9"/>
        <v>-2.9193250011303462E-3</v>
      </c>
      <c r="O91">
        <f t="shared" ca="1" si="13"/>
        <v>1.3118191459663487E-3</v>
      </c>
      <c r="Q91" s="2">
        <f t="shared" si="14"/>
        <v>27055.781000000003</v>
      </c>
      <c r="AA91" t="s">
        <v>33</v>
      </c>
      <c r="AB91">
        <v>9</v>
      </c>
      <c r="AD91" t="s">
        <v>30</v>
      </c>
      <c r="AF91" t="s">
        <v>32</v>
      </c>
    </row>
    <row r="92" spans="1:32" ht="12.75" customHeight="1">
      <c r="A92" t="s">
        <v>42</v>
      </c>
      <c r="B92" s="3"/>
      <c r="C92" s="29">
        <v>42289.559000000001</v>
      </c>
      <c r="E92">
        <f t="shared" si="10"/>
        <v>1904.0054722969908</v>
      </c>
      <c r="F92">
        <f t="shared" si="11"/>
        <v>1904</v>
      </c>
      <c r="G92">
        <f t="shared" si="12"/>
        <v>2.9340800028876401E-3</v>
      </c>
      <c r="I92">
        <f t="shared" si="9"/>
        <v>2.9340800028876401E-3</v>
      </c>
      <c r="O92">
        <f t="shared" ca="1" si="13"/>
        <v>1.0215310431376482E-3</v>
      </c>
      <c r="Q92" s="2">
        <f t="shared" si="14"/>
        <v>27271.059000000001</v>
      </c>
      <c r="AA92" t="s">
        <v>33</v>
      </c>
      <c r="AB92">
        <v>7</v>
      </c>
      <c r="AD92" t="s">
        <v>30</v>
      </c>
      <c r="AF92" t="s">
        <v>32</v>
      </c>
    </row>
    <row r="93" spans="1:32" ht="12.75" customHeight="1">
      <c r="A93" t="s">
        <v>42</v>
      </c>
      <c r="B93" s="3"/>
      <c r="C93" s="29">
        <v>42298.675000000003</v>
      </c>
      <c r="E93">
        <f t="shared" si="10"/>
        <v>1921.0075510976756</v>
      </c>
      <c r="F93">
        <f t="shared" si="11"/>
        <v>1921</v>
      </c>
      <c r="G93">
        <f t="shared" si="12"/>
        <v>4.0486700017936528E-3</v>
      </c>
      <c r="I93">
        <f t="shared" si="9"/>
        <v>4.0486700017936528E-3</v>
      </c>
      <c r="O93">
        <f t="shared" ca="1" si="13"/>
        <v>1.009239890589484E-3</v>
      </c>
      <c r="Q93" s="2">
        <f t="shared" si="14"/>
        <v>27280.175000000003</v>
      </c>
      <c r="AA93" t="s">
        <v>33</v>
      </c>
      <c r="AB93">
        <v>6</v>
      </c>
      <c r="AD93" t="s">
        <v>30</v>
      </c>
      <c r="AF93" t="s">
        <v>32</v>
      </c>
    </row>
    <row r="94" spans="1:32" ht="12.75" customHeight="1">
      <c r="A94" t="s">
        <v>42</v>
      </c>
      <c r="B94" s="3" t="s">
        <v>118</v>
      </c>
      <c r="C94" s="29">
        <v>42301.62</v>
      </c>
      <c r="E94">
        <f t="shared" si="10"/>
        <v>1926.5002147734106</v>
      </c>
      <c r="F94">
        <f t="shared" si="11"/>
        <v>1926.5</v>
      </c>
      <c r="G94">
        <f t="shared" si="12"/>
        <v>1.151550022768788E-4</v>
      </c>
      <c r="I94">
        <f t="shared" si="9"/>
        <v>1.151550022768788E-4</v>
      </c>
      <c r="O94">
        <f t="shared" ca="1" si="13"/>
        <v>1.0052633412356662E-3</v>
      </c>
      <c r="Q94" s="2">
        <f t="shared" si="14"/>
        <v>27283.120000000003</v>
      </c>
      <c r="AA94" t="s">
        <v>33</v>
      </c>
      <c r="AB94">
        <v>5</v>
      </c>
      <c r="AD94" t="s">
        <v>30</v>
      </c>
      <c r="AF94" t="s">
        <v>32</v>
      </c>
    </row>
    <row r="95" spans="1:32" ht="12.75" customHeight="1">
      <c r="A95" t="s">
        <v>42</v>
      </c>
      <c r="B95" s="3"/>
      <c r="C95" s="29">
        <v>42318.504999999997</v>
      </c>
      <c r="E95">
        <f t="shared" si="10"/>
        <v>1957.9921082079668</v>
      </c>
      <c r="F95">
        <f t="shared" si="11"/>
        <v>1958</v>
      </c>
      <c r="G95">
        <f t="shared" si="12"/>
        <v>-4.2313400044804439E-3</v>
      </c>
      <c r="I95">
        <f t="shared" ref="I95:I126" si="15">+G95</f>
        <v>-4.2313400044804439E-3</v>
      </c>
      <c r="O95">
        <f t="shared" ca="1" si="13"/>
        <v>9.8248855857289139E-4</v>
      </c>
      <c r="Q95" s="2">
        <f t="shared" si="14"/>
        <v>27300.004999999997</v>
      </c>
      <c r="AA95" t="s">
        <v>33</v>
      </c>
      <c r="AB95">
        <v>6</v>
      </c>
      <c r="AD95" t="s">
        <v>30</v>
      </c>
      <c r="AF95" t="s">
        <v>32</v>
      </c>
    </row>
    <row r="96" spans="1:32" ht="12.75" customHeight="1">
      <c r="A96" t="s">
        <v>43</v>
      </c>
      <c r="B96" s="3"/>
      <c r="C96" s="29">
        <v>42361.402000000002</v>
      </c>
      <c r="E96">
        <f t="shared" si="10"/>
        <v>2037.9984897692766</v>
      </c>
      <c r="F96">
        <f t="shared" si="11"/>
        <v>2038</v>
      </c>
      <c r="G96">
        <f t="shared" si="12"/>
        <v>-8.0973999865818769E-4</v>
      </c>
      <c r="I96">
        <f t="shared" si="15"/>
        <v>-8.0973999865818769E-4</v>
      </c>
      <c r="O96">
        <f t="shared" ca="1" si="13"/>
        <v>9.246478406991776E-4</v>
      </c>
      <c r="Q96" s="2">
        <f t="shared" si="14"/>
        <v>27342.902000000002</v>
      </c>
      <c r="AA96" t="s">
        <v>33</v>
      </c>
      <c r="AB96">
        <v>6</v>
      </c>
      <c r="AD96" t="s">
        <v>30</v>
      </c>
      <c r="AF96" t="s">
        <v>32</v>
      </c>
    </row>
    <row r="97" spans="1:32" ht="12.75" customHeight="1">
      <c r="A97" t="s">
        <v>43</v>
      </c>
      <c r="B97" s="3" t="s">
        <v>118</v>
      </c>
      <c r="C97" s="29">
        <v>42365.42</v>
      </c>
      <c r="E97">
        <f t="shared" si="10"/>
        <v>2045.4923854056387</v>
      </c>
      <c r="F97">
        <f t="shared" si="11"/>
        <v>2045.5</v>
      </c>
      <c r="G97">
        <f t="shared" si="12"/>
        <v>-4.082715000549797E-3</v>
      </c>
      <c r="I97">
        <f t="shared" si="15"/>
        <v>-4.082715000549797E-3</v>
      </c>
      <c r="O97">
        <f t="shared" ca="1" si="13"/>
        <v>9.1922527339851701E-4</v>
      </c>
      <c r="Q97" s="2">
        <f t="shared" si="14"/>
        <v>27346.92</v>
      </c>
      <c r="AA97" t="s">
        <v>33</v>
      </c>
      <c r="AB97">
        <v>8</v>
      </c>
      <c r="AD97" t="s">
        <v>30</v>
      </c>
      <c r="AF97" t="s">
        <v>32</v>
      </c>
    </row>
    <row r="98" spans="1:32" ht="12.75" customHeight="1">
      <c r="A98" t="s">
        <v>44</v>
      </c>
      <c r="B98" s="3"/>
      <c r="C98" s="29">
        <v>42396.258000000002</v>
      </c>
      <c r="E98">
        <f t="shared" si="10"/>
        <v>2103.0077546526181</v>
      </c>
      <c r="F98">
        <f t="shared" si="11"/>
        <v>2103</v>
      </c>
      <c r="G98">
        <f t="shared" si="12"/>
        <v>4.1578099990147166E-3</v>
      </c>
      <c r="I98">
        <f t="shared" si="15"/>
        <v>4.1578099990147166E-3</v>
      </c>
      <c r="O98">
        <f t="shared" ca="1" si="13"/>
        <v>8.7765225742678522E-4</v>
      </c>
      <c r="Q98" s="2">
        <f t="shared" si="14"/>
        <v>27377.758000000002</v>
      </c>
      <c r="AA98" t="s">
        <v>33</v>
      </c>
      <c r="AB98">
        <v>6</v>
      </c>
      <c r="AD98" t="s">
        <v>30</v>
      </c>
      <c r="AF98" t="s">
        <v>32</v>
      </c>
    </row>
    <row r="99" spans="1:32" ht="12.75" customHeight="1">
      <c r="A99" t="s">
        <v>44</v>
      </c>
      <c r="B99" s="3" t="s">
        <v>118</v>
      </c>
      <c r="C99" s="29">
        <v>42402.413</v>
      </c>
      <c r="E99">
        <f t="shared" si="10"/>
        <v>2114.4873284808514</v>
      </c>
      <c r="F99">
        <f t="shared" si="11"/>
        <v>2114.5</v>
      </c>
      <c r="G99">
        <f t="shared" si="12"/>
        <v>-6.7940849985461682E-3</v>
      </c>
      <c r="I99">
        <f t="shared" si="15"/>
        <v>-6.7940849985461682E-3</v>
      </c>
      <c r="O99">
        <f t="shared" ca="1" si="13"/>
        <v>8.6933765423243881E-4</v>
      </c>
      <c r="Q99" s="2">
        <f t="shared" si="14"/>
        <v>27383.913</v>
      </c>
      <c r="AA99" t="s">
        <v>33</v>
      </c>
      <c r="AB99">
        <v>4</v>
      </c>
      <c r="AD99" t="s">
        <v>30</v>
      </c>
      <c r="AF99" t="s">
        <v>32</v>
      </c>
    </row>
    <row r="100" spans="1:32" ht="12.75" customHeight="1">
      <c r="A100" t="s">
        <v>44</v>
      </c>
      <c r="B100" s="3"/>
      <c r="C100" s="29">
        <v>42404.298000000003</v>
      </c>
      <c r="E100">
        <f t="shared" si="10"/>
        <v>2118.0030062495348</v>
      </c>
      <c r="F100">
        <f t="shared" si="11"/>
        <v>2118</v>
      </c>
      <c r="G100">
        <f t="shared" si="12"/>
        <v>1.6118600033223629E-3</v>
      </c>
      <c r="I100">
        <f t="shared" si="15"/>
        <v>1.6118600033223629E-3</v>
      </c>
      <c r="O100">
        <f t="shared" ca="1" si="13"/>
        <v>8.6680712282546381E-4</v>
      </c>
      <c r="Q100" s="2">
        <f t="shared" si="14"/>
        <v>27385.798000000003</v>
      </c>
      <c r="AA100" t="s">
        <v>33</v>
      </c>
      <c r="AB100">
        <v>8</v>
      </c>
      <c r="AD100" t="s">
        <v>30</v>
      </c>
      <c r="AF100" t="s">
        <v>32</v>
      </c>
    </row>
    <row r="101" spans="1:32" ht="12.75" customHeight="1">
      <c r="A101" t="s">
        <v>45</v>
      </c>
      <c r="B101" s="3" t="s">
        <v>118</v>
      </c>
      <c r="C101" s="29">
        <v>42414.203000000001</v>
      </c>
      <c r="E101">
        <f t="shared" si="10"/>
        <v>2136.4766339942398</v>
      </c>
      <c r="F101">
        <f t="shared" si="11"/>
        <v>2136.5</v>
      </c>
      <c r="G101">
        <f t="shared" si="12"/>
        <v>-1.2528145001851954E-2</v>
      </c>
      <c r="I101">
        <f t="shared" si="15"/>
        <v>-1.2528145001851954E-2</v>
      </c>
      <c r="O101">
        <f t="shared" ca="1" si="13"/>
        <v>8.5343145681716762E-4</v>
      </c>
      <c r="Q101" s="2">
        <f t="shared" si="14"/>
        <v>27395.703000000001</v>
      </c>
      <c r="AA101" t="s">
        <v>33</v>
      </c>
      <c r="AB101">
        <v>7</v>
      </c>
      <c r="AD101" t="s">
        <v>30</v>
      </c>
      <c r="AF101" t="s">
        <v>32</v>
      </c>
    </row>
    <row r="102" spans="1:32" ht="12.75" customHeight="1">
      <c r="A102" t="s">
        <v>47</v>
      </c>
      <c r="B102" s="3"/>
      <c r="C102" s="29">
        <v>42448.243999999999</v>
      </c>
      <c r="E102">
        <f t="shared" si="10"/>
        <v>2199.965857826397</v>
      </c>
      <c r="F102">
        <f t="shared" si="11"/>
        <v>2200</v>
      </c>
      <c r="G102">
        <f t="shared" si="12"/>
        <v>-1.8306000005395617E-2</v>
      </c>
      <c r="I102">
        <f t="shared" si="15"/>
        <v>-1.8306000005395617E-2</v>
      </c>
      <c r="O102">
        <f t="shared" ca="1" si="13"/>
        <v>8.0752038700490744E-4</v>
      </c>
      <c r="Q102" s="2">
        <f t="shared" si="14"/>
        <v>27429.743999999999</v>
      </c>
      <c r="AA102" t="s">
        <v>33</v>
      </c>
      <c r="AB102">
        <v>4</v>
      </c>
      <c r="AD102" t="s">
        <v>30</v>
      </c>
      <c r="AF102" t="s">
        <v>32</v>
      </c>
    </row>
    <row r="103" spans="1:32" ht="12.75" customHeight="1">
      <c r="A103" t="s">
        <v>47</v>
      </c>
      <c r="B103" s="3"/>
      <c r="C103" s="29">
        <v>42448.258000000002</v>
      </c>
      <c r="E103">
        <f t="shared" si="10"/>
        <v>2199.9919689610238</v>
      </c>
      <c r="F103">
        <f t="shared" si="11"/>
        <v>2200</v>
      </c>
      <c r="G103">
        <f t="shared" si="12"/>
        <v>-4.306000002543442E-3</v>
      </c>
      <c r="I103">
        <f t="shared" si="15"/>
        <v>-4.306000002543442E-3</v>
      </c>
      <c r="O103">
        <f t="shared" ca="1" si="13"/>
        <v>8.0752038700490744E-4</v>
      </c>
      <c r="Q103" s="2">
        <f t="shared" si="14"/>
        <v>27429.758000000002</v>
      </c>
      <c r="AA103" t="s">
        <v>33</v>
      </c>
      <c r="AB103">
        <v>12</v>
      </c>
      <c r="AD103" t="s">
        <v>30</v>
      </c>
      <c r="AF103" t="s">
        <v>32</v>
      </c>
    </row>
    <row r="104" spans="1:32" ht="12.75" customHeight="1">
      <c r="A104" t="s">
        <v>47</v>
      </c>
      <c r="B104" s="3" t="s">
        <v>118</v>
      </c>
      <c r="C104" s="29">
        <v>42452.271999999997</v>
      </c>
      <c r="E104">
        <f t="shared" si="10"/>
        <v>2207.4784042732067</v>
      </c>
      <c r="F104">
        <f t="shared" si="11"/>
        <v>2207.5</v>
      </c>
      <c r="G104">
        <f t="shared" si="12"/>
        <v>-1.1578975005249958E-2</v>
      </c>
      <c r="I104">
        <f t="shared" si="15"/>
        <v>-1.1578975005249958E-2</v>
      </c>
      <c r="O104">
        <f t="shared" ca="1" si="13"/>
        <v>8.0209781970424663E-4</v>
      </c>
      <c r="Q104" s="2">
        <f t="shared" si="14"/>
        <v>27433.771999999997</v>
      </c>
      <c r="AA104" t="s">
        <v>33</v>
      </c>
      <c r="AB104">
        <v>7</v>
      </c>
      <c r="AD104" t="s">
        <v>30</v>
      </c>
      <c r="AF104" t="s">
        <v>32</v>
      </c>
    </row>
    <row r="105" spans="1:32" ht="12.75" customHeight="1">
      <c r="A105" t="s">
        <v>48</v>
      </c>
      <c r="B105" s="3" t="s">
        <v>118</v>
      </c>
      <c r="C105" s="29">
        <v>42620.629000000001</v>
      </c>
      <c r="D105" s="20" t="s">
        <v>36</v>
      </c>
      <c r="E105">
        <f t="shared" si="10"/>
        <v>2521.4778536639878</v>
      </c>
      <c r="F105">
        <f t="shared" si="11"/>
        <v>2521.5</v>
      </c>
      <c r="G105">
        <f t="shared" si="12"/>
        <v>-1.1874194999109022E-2</v>
      </c>
      <c r="I105">
        <f t="shared" si="15"/>
        <v>-1.1874194999109022E-2</v>
      </c>
      <c r="O105">
        <f t="shared" ca="1" si="13"/>
        <v>5.7507300204992029E-4</v>
      </c>
      <c r="Q105" s="2">
        <f t="shared" si="14"/>
        <v>27602.129000000001</v>
      </c>
      <c r="AA105" t="s">
        <v>33</v>
      </c>
      <c r="AB105">
        <v>7</v>
      </c>
      <c r="AD105" t="s">
        <v>30</v>
      </c>
      <c r="AF105" t="s">
        <v>32</v>
      </c>
    </row>
    <row r="106" spans="1:32" ht="12.75" customHeight="1">
      <c r="A106" t="s">
        <v>48</v>
      </c>
      <c r="B106" s="3" t="s">
        <v>118</v>
      </c>
      <c r="C106" s="29">
        <v>42627.603000000003</v>
      </c>
      <c r="E106">
        <f t="shared" si="10"/>
        <v>2534.4849288675841</v>
      </c>
      <c r="F106">
        <f t="shared" si="11"/>
        <v>2534.5</v>
      </c>
      <c r="G106">
        <f t="shared" si="12"/>
        <v>-8.0806850019143894E-3</v>
      </c>
      <c r="I106">
        <f t="shared" si="15"/>
        <v>-8.0806850019143894E-3</v>
      </c>
      <c r="O106">
        <f t="shared" ca="1" si="13"/>
        <v>5.656738853954419E-4</v>
      </c>
      <c r="Q106" s="2">
        <f t="shared" si="14"/>
        <v>27609.103000000003</v>
      </c>
      <c r="AA106" t="s">
        <v>33</v>
      </c>
      <c r="AB106">
        <v>4</v>
      </c>
      <c r="AD106" t="s">
        <v>30</v>
      </c>
      <c r="AF106" t="s">
        <v>32</v>
      </c>
    </row>
    <row r="107" spans="1:32" ht="12.75" customHeight="1">
      <c r="A107" t="s">
        <v>49</v>
      </c>
      <c r="B107" s="3"/>
      <c r="C107" s="29">
        <v>42710.444000000003</v>
      </c>
      <c r="E107">
        <f t="shared" si="10"/>
        <v>2688.9901076660967</v>
      </c>
      <c r="F107">
        <f t="shared" si="11"/>
        <v>2689</v>
      </c>
      <c r="G107">
        <f t="shared" si="12"/>
        <v>-5.3039699996588752E-3</v>
      </c>
      <c r="I107">
        <f t="shared" si="15"/>
        <v>-5.3039699996588752E-3</v>
      </c>
      <c r="O107">
        <f t="shared" ca="1" si="13"/>
        <v>4.5396899900183234E-4</v>
      </c>
      <c r="Q107" s="2">
        <f t="shared" si="14"/>
        <v>27691.944000000003</v>
      </c>
      <c r="AA107" t="s">
        <v>33</v>
      </c>
      <c r="AB107">
        <v>12</v>
      </c>
      <c r="AD107" t="s">
        <v>30</v>
      </c>
      <c r="AF107" t="s">
        <v>32</v>
      </c>
    </row>
    <row r="108" spans="1:32" ht="12.75" customHeight="1">
      <c r="A108" t="s">
        <v>49</v>
      </c>
      <c r="B108" s="3"/>
      <c r="C108" s="29">
        <v>42739.387000000002</v>
      </c>
      <c r="E108">
        <f t="shared" si="10"/>
        <v>2742.9711483339452</v>
      </c>
      <c r="F108">
        <f t="shared" si="11"/>
        <v>2743</v>
      </c>
      <c r="G108">
        <f t="shared" si="12"/>
        <v>-1.5469389996724203E-2</v>
      </c>
      <c r="I108">
        <f t="shared" si="15"/>
        <v>-1.5469389996724203E-2</v>
      </c>
      <c r="O108">
        <f t="shared" ca="1" si="13"/>
        <v>4.1492651443707576E-4</v>
      </c>
      <c r="Q108" s="2">
        <f t="shared" si="14"/>
        <v>27720.887000000002</v>
      </c>
      <c r="AA108" t="s">
        <v>33</v>
      </c>
      <c r="AB108">
        <v>5</v>
      </c>
      <c r="AD108" t="s">
        <v>30</v>
      </c>
      <c r="AF108" t="s">
        <v>32</v>
      </c>
    </row>
    <row r="109" spans="1:32" ht="12.75" customHeight="1">
      <c r="A109" t="s">
        <v>50</v>
      </c>
      <c r="B109" s="3"/>
      <c r="C109" s="29">
        <v>42768.357000000004</v>
      </c>
      <c r="E109">
        <f t="shared" si="10"/>
        <v>2797.0025461899959</v>
      </c>
      <c r="F109">
        <f t="shared" si="11"/>
        <v>2797</v>
      </c>
      <c r="G109">
        <f t="shared" si="12"/>
        <v>1.3651900007971562E-3</v>
      </c>
      <c r="I109">
        <f t="shared" si="15"/>
        <v>1.3651900007971562E-3</v>
      </c>
      <c r="O109">
        <f t="shared" ca="1" si="13"/>
        <v>3.7588402987231897E-4</v>
      </c>
      <c r="Q109" s="2">
        <f t="shared" si="14"/>
        <v>27749.857000000004</v>
      </c>
      <c r="AA109" t="s">
        <v>33</v>
      </c>
      <c r="AB109">
        <v>7</v>
      </c>
      <c r="AD109" t="s">
        <v>30</v>
      </c>
      <c r="AF109" t="s">
        <v>32</v>
      </c>
    </row>
    <row r="110" spans="1:32" ht="12.75" customHeight="1">
      <c r="A110" t="s">
        <v>50</v>
      </c>
      <c r="B110" s="3"/>
      <c r="C110" s="29">
        <v>42774.258999999998</v>
      </c>
      <c r="E110">
        <f t="shared" si="10"/>
        <v>2808.0102545139898</v>
      </c>
      <c r="F110">
        <f t="shared" si="11"/>
        <v>2808</v>
      </c>
      <c r="G110">
        <f t="shared" si="12"/>
        <v>5.4981599969323725E-3</v>
      </c>
      <c r="I110">
        <f t="shared" si="15"/>
        <v>5.4981599969323725E-3</v>
      </c>
      <c r="O110">
        <f t="shared" ca="1" si="13"/>
        <v>3.6793093116468294E-4</v>
      </c>
      <c r="Q110" s="2">
        <f t="shared" si="14"/>
        <v>27755.758999999998</v>
      </c>
      <c r="AA110" t="s">
        <v>33</v>
      </c>
      <c r="AB110">
        <v>7</v>
      </c>
      <c r="AD110" t="s">
        <v>30</v>
      </c>
      <c r="AF110" t="s">
        <v>32</v>
      </c>
    </row>
    <row r="111" spans="1:32" ht="12.75" customHeight="1">
      <c r="A111" t="s">
        <v>50</v>
      </c>
      <c r="B111" s="3" t="s">
        <v>118</v>
      </c>
      <c r="C111" s="29">
        <v>42778.264000000003</v>
      </c>
      <c r="E111">
        <f t="shared" si="10"/>
        <v>2815.4799040967901</v>
      </c>
      <c r="F111">
        <f t="shared" si="11"/>
        <v>2815.5</v>
      </c>
      <c r="G111">
        <f t="shared" si="12"/>
        <v>-1.0774814996693749E-2</v>
      </c>
      <c r="I111">
        <f t="shared" si="15"/>
        <v>-1.0774814996693749E-2</v>
      </c>
      <c r="O111">
        <f t="shared" ca="1" si="13"/>
        <v>3.6250836386402235E-4</v>
      </c>
      <c r="Q111" s="2">
        <f t="shared" si="14"/>
        <v>27759.764000000003</v>
      </c>
      <c r="AA111" t="s">
        <v>33</v>
      </c>
      <c r="AB111">
        <v>6</v>
      </c>
      <c r="AD111" t="s">
        <v>30</v>
      </c>
      <c r="AF111" t="s">
        <v>32</v>
      </c>
    </row>
    <row r="112" spans="1:32" ht="12.75" customHeight="1">
      <c r="A112" t="s">
        <v>51</v>
      </c>
      <c r="B112" s="3"/>
      <c r="C112" s="29">
        <v>42782.303999999996</v>
      </c>
      <c r="E112">
        <f t="shared" si="10"/>
        <v>2823.0148315161236</v>
      </c>
      <c r="F112">
        <f t="shared" si="11"/>
        <v>2823</v>
      </c>
      <c r="G112">
        <f t="shared" si="12"/>
        <v>7.952209998620674E-3</v>
      </c>
      <c r="I112">
        <f t="shared" si="15"/>
        <v>7.952209998620674E-3</v>
      </c>
      <c r="O112">
        <f t="shared" ca="1" si="13"/>
        <v>3.5708579656336175E-4</v>
      </c>
      <c r="Q112" s="2">
        <f t="shared" si="14"/>
        <v>27763.803999999996</v>
      </c>
      <c r="AA112" t="s">
        <v>33</v>
      </c>
      <c r="AB112">
        <v>6</v>
      </c>
      <c r="AD112" t="s">
        <v>30</v>
      </c>
      <c r="AF112" t="s">
        <v>32</v>
      </c>
    </row>
    <row r="113" spans="1:32" ht="12.75" customHeight="1">
      <c r="A113" t="s">
        <v>51</v>
      </c>
      <c r="B113" s="3" t="s">
        <v>118</v>
      </c>
      <c r="C113" s="29">
        <v>42786.294000000002</v>
      </c>
      <c r="E113">
        <f t="shared" si="10"/>
        <v>2830.4565048832592</v>
      </c>
      <c r="F113">
        <f t="shared" si="11"/>
        <v>2830.5</v>
      </c>
      <c r="G113">
        <f t="shared" si="12"/>
        <v>-2.3320765001699328E-2</v>
      </c>
      <c r="I113">
        <f t="shared" si="15"/>
        <v>-2.3320765001699328E-2</v>
      </c>
      <c r="O113">
        <f t="shared" ca="1" si="13"/>
        <v>3.5166322926270116E-4</v>
      </c>
      <c r="Q113" s="2">
        <f t="shared" si="14"/>
        <v>27767.794000000002</v>
      </c>
      <c r="AA113" t="s">
        <v>33</v>
      </c>
      <c r="AB113">
        <v>6</v>
      </c>
      <c r="AD113" t="s">
        <v>30</v>
      </c>
      <c r="AF113" t="s">
        <v>32</v>
      </c>
    </row>
    <row r="114" spans="1:32" ht="12.75" customHeight="1">
      <c r="A114" t="s">
        <v>52</v>
      </c>
      <c r="B114" s="3"/>
      <c r="C114" s="29">
        <v>43058.432000000001</v>
      </c>
      <c r="E114">
        <f t="shared" si="10"/>
        <v>3338.0159301421204</v>
      </c>
      <c r="F114">
        <f t="shared" si="11"/>
        <v>3338</v>
      </c>
      <c r="G114">
        <f t="shared" si="12"/>
        <v>8.5412600019481033E-3</v>
      </c>
      <c r="I114">
        <f t="shared" si="15"/>
        <v>8.5412600019481033E-3</v>
      </c>
      <c r="O114">
        <f t="shared" ca="1" si="13"/>
        <v>-1.5263824748670135E-5</v>
      </c>
      <c r="Q114" s="2">
        <f t="shared" si="14"/>
        <v>28039.932000000001</v>
      </c>
      <c r="AA114" t="s">
        <v>33</v>
      </c>
      <c r="AB114">
        <v>8</v>
      </c>
      <c r="AD114" t="s">
        <v>30</v>
      </c>
      <c r="AF114" t="s">
        <v>32</v>
      </c>
    </row>
    <row r="115" spans="1:32" ht="12.75" customHeight="1">
      <c r="A115" t="s">
        <v>52</v>
      </c>
      <c r="B115" s="3" t="s">
        <v>118</v>
      </c>
      <c r="C115" s="29">
        <v>43077.468000000001</v>
      </c>
      <c r="E115">
        <f t="shared" si="10"/>
        <v>3373.5196129031747</v>
      </c>
      <c r="F115">
        <f t="shared" si="11"/>
        <v>3373.5</v>
      </c>
      <c r="G115">
        <f t="shared" si="12"/>
        <v>1.051584500237368E-2</v>
      </c>
      <c r="I115">
        <f t="shared" si="15"/>
        <v>1.051584500237368E-2</v>
      </c>
      <c r="O115">
        <f t="shared" ca="1" si="13"/>
        <v>-4.0930643305130739E-5</v>
      </c>
      <c r="Q115" s="2">
        <f t="shared" si="14"/>
        <v>28058.968000000001</v>
      </c>
      <c r="AA115" t="s">
        <v>33</v>
      </c>
      <c r="AB115">
        <v>14</v>
      </c>
      <c r="AD115" t="s">
        <v>30</v>
      </c>
      <c r="AF115" t="s">
        <v>32</v>
      </c>
    </row>
    <row r="116" spans="1:32" ht="12.75" customHeight="1">
      <c r="A116" t="s">
        <v>53</v>
      </c>
      <c r="B116" s="3"/>
      <c r="C116" s="29">
        <v>43088.455000000002</v>
      </c>
      <c r="E116">
        <f t="shared" si="10"/>
        <v>3394.0112583379159</v>
      </c>
      <c r="F116">
        <f t="shared" si="11"/>
        <v>3394</v>
      </c>
      <c r="G116">
        <f t="shared" si="12"/>
        <v>6.0363800002960488E-3</v>
      </c>
      <c r="I116">
        <f t="shared" si="15"/>
        <v>6.0363800002960488E-3</v>
      </c>
      <c r="O116">
        <f t="shared" ca="1" si="13"/>
        <v>-5.5752327260269723E-5</v>
      </c>
      <c r="Q116" s="2">
        <f t="shared" si="14"/>
        <v>28069.955000000002</v>
      </c>
      <c r="AA116" t="s">
        <v>33</v>
      </c>
      <c r="AB116">
        <v>7</v>
      </c>
      <c r="AD116" t="s">
        <v>30</v>
      </c>
      <c r="AF116" t="s">
        <v>32</v>
      </c>
    </row>
    <row r="117" spans="1:32" ht="12.75" customHeight="1">
      <c r="A117" t="s">
        <v>54</v>
      </c>
      <c r="B117" s="3"/>
      <c r="C117" s="29">
        <v>43357.605000000003</v>
      </c>
      <c r="E117">
        <f t="shared" si="10"/>
        <v>3895.9978214361377</v>
      </c>
      <c r="F117">
        <f t="shared" si="11"/>
        <v>3896</v>
      </c>
      <c r="G117">
        <f t="shared" ref="G117:G148" si="16">+C117-(C$7+F117*C$8)</f>
        <v>-1.1680800016620196E-3</v>
      </c>
      <c r="I117">
        <f t="shared" si="15"/>
        <v>-1.1680800016620196E-3</v>
      </c>
      <c r="O117">
        <f t="shared" ca="1" si="13"/>
        <v>-4.1870283191782322E-4</v>
      </c>
      <c r="Q117" s="2">
        <f t="shared" si="14"/>
        <v>28339.105000000003</v>
      </c>
      <c r="AA117" t="s">
        <v>33</v>
      </c>
      <c r="AB117">
        <v>11</v>
      </c>
      <c r="AD117" t="s">
        <v>30</v>
      </c>
      <c r="AF117" t="s">
        <v>32</v>
      </c>
    </row>
    <row r="118" spans="1:32" ht="12.75" customHeight="1">
      <c r="A118" t="s">
        <v>54</v>
      </c>
      <c r="B118" s="3" t="s">
        <v>118</v>
      </c>
      <c r="C118" s="29">
        <v>43361.635999999999</v>
      </c>
      <c r="E118">
        <f t="shared" si="10"/>
        <v>3903.5159631260749</v>
      </c>
      <c r="F118">
        <f t="shared" si="11"/>
        <v>3903.5</v>
      </c>
      <c r="G118">
        <f t="shared" si="16"/>
        <v>8.5589449954568408E-3</v>
      </c>
      <c r="I118">
        <f t="shared" si="15"/>
        <v>8.5589449954568408E-3</v>
      </c>
      <c r="O118">
        <f t="shared" ca="1" si="13"/>
        <v>-4.2412539921848381E-4</v>
      </c>
      <c r="Q118" s="2">
        <f t="shared" si="14"/>
        <v>28343.135999999999</v>
      </c>
      <c r="AA118" t="s">
        <v>33</v>
      </c>
      <c r="AB118">
        <v>7</v>
      </c>
      <c r="AD118" t="s">
        <v>30</v>
      </c>
      <c r="AF118" t="s">
        <v>32</v>
      </c>
    </row>
    <row r="119" spans="1:32" ht="12.75" customHeight="1">
      <c r="A119" t="s">
        <v>55</v>
      </c>
      <c r="B119" s="3"/>
      <c r="C119" s="29">
        <v>43409.610999999997</v>
      </c>
      <c r="E119">
        <f t="shared" si="10"/>
        <v>3992.9932262307984</v>
      </c>
      <c r="F119">
        <f t="shared" si="11"/>
        <v>3993</v>
      </c>
      <c r="G119">
        <f t="shared" si="16"/>
        <v>-3.6318900019978173E-3</v>
      </c>
      <c r="I119">
        <f t="shared" si="15"/>
        <v>-3.6318900019978173E-3</v>
      </c>
      <c r="O119">
        <f t="shared" ca="1" si="13"/>
        <v>-4.8883470233970121E-4</v>
      </c>
      <c r="Q119" s="2">
        <f t="shared" si="14"/>
        <v>28391.110999999997</v>
      </c>
      <c r="AA119" t="s">
        <v>33</v>
      </c>
      <c r="AB119">
        <v>7</v>
      </c>
      <c r="AD119" t="s">
        <v>30</v>
      </c>
      <c r="AF119" t="s">
        <v>32</v>
      </c>
    </row>
    <row r="120" spans="1:32" ht="12.75" customHeight="1">
      <c r="A120" t="s">
        <v>56</v>
      </c>
      <c r="B120" s="3"/>
      <c r="C120" s="29">
        <v>43500.226000000002</v>
      </c>
      <c r="E120">
        <f t="shared" si="10"/>
        <v>4161.9975450684269</v>
      </c>
      <c r="F120">
        <f t="shared" si="11"/>
        <v>4162</v>
      </c>
      <c r="G120">
        <f t="shared" si="16"/>
        <v>-1.3162600007490255E-3</v>
      </c>
      <c r="I120">
        <f t="shared" si="15"/>
        <v>-1.3162600007490255E-3</v>
      </c>
      <c r="O120">
        <f t="shared" ca="1" si="13"/>
        <v>-6.1102321884792159E-4</v>
      </c>
      <c r="Q120" s="2">
        <f t="shared" si="14"/>
        <v>28481.726000000002</v>
      </c>
      <c r="AA120" t="s">
        <v>33</v>
      </c>
      <c r="AB120">
        <v>6</v>
      </c>
      <c r="AD120" t="s">
        <v>30</v>
      </c>
      <c r="AF120" t="s">
        <v>32</v>
      </c>
    </row>
    <row r="121" spans="1:32" ht="12.75" customHeight="1">
      <c r="A121" t="s">
        <v>56</v>
      </c>
      <c r="B121" s="3"/>
      <c r="C121" s="29">
        <v>43515.237999999998</v>
      </c>
      <c r="E121">
        <f t="shared" si="10"/>
        <v>4189.9961417068371</v>
      </c>
      <c r="F121">
        <f t="shared" si="11"/>
        <v>4190</v>
      </c>
      <c r="G121">
        <f t="shared" si="16"/>
        <v>-2.0687000069301575E-3</v>
      </c>
      <c r="I121">
        <f t="shared" si="15"/>
        <v>-2.0687000069301575E-3</v>
      </c>
      <c r="O121">
        <f t="shared" ca="1" si="13"/>
        <v>-6.3126747010372117E-4</v>
      </c>
      <c r="Q121" s="2">
        <f t="shared" si="14"/>
        <v>28496.737999999998</v>
      </c>
      <c r="AA121" t="s">
        <v>33</v>
      </c>
      <c r="AB121">
        <v>4</v>
      </c>
      <c r="AD121" t="s">
        <v>30</v>
      </c>
      <c r="AF121" t="s">
        <v>32</v>
      </c>
    </row>
    <row r="122" spans="1:32" ht="12.75" customHeight="1">
      <c r="A122" t="s">
        <v>57</v>
      </c>
      <c r="B122" s="3"/>
      <c r="C122" s="29">
        <v>43735.606</v>
      </c>
      <c r="E122">
        <f t="shared" si="10"/>
        <v>4601.0003212975089</v>
      </c>
      <c r="F122">
        <f t="shared" si="11"/>
        <v>4601</v>
      </c>
      <c r="G122">
        <f t="shared" si="16"/>
        <v>1.7226999625563622E-4</v>
      </c>
      <c r="I122">
        <f t="shared" si="15"/>
        <v>1.7226999625563622E-4</v>
      </c>
      <c r="O122">
        <f t="shared" ca="1" si="13"/>
        <v>-9.284241581799255E-4</v>
      </c>
      <c r="Q122" s="2">
        <f t="shared" si="14"/>
        <v>28717.106</v>
      </c>
      <c r="AB122">
        <v>6</v>
      </c>
      <c r="AD122" t="s">
        <v>30</v>
      </c>
      <c r="AF122" t="s">
        <v>32</v>
      </c>
    </row>
    <row r="123" spans="1:32" ht="12.75" customHeight="1">
      <c r="A123" t="s">
        <v>57</v>
      </c>
      <c r="B123" s="3"/>
      <c r="C123" s="29">
        <v>43743.650999999998</v>
      </c>
      <c r="E123">
        <f t="shared" si="10"/>
        <v>4616.0048982996432</v>
      </c>
      <c r="F123">
        <f t="shared" si="11"/>
        <v>4616</v>
      </c>
      <c r="G123">
        <f t="shared" si="16"/>
        <v>2.6263199979439378E-3</v>
      </c>
      <c r="I123">
        <f t="shared" si="15"/>
        <v>2.6263199979439378E-3</v>
      </c>
      <c r="O123">
        <f t="shared" ca="1" si="13"/>
        <v>-9.3926929278124668E-4</v>
      </c>
      <c r="Q123" s="2">
        <f t="shared" si="14"/>
        <v>28725.150999999998</v>
      </c>
      <c r="AA123" t="s">
        <v>33</v>
      </c>
      <c r="AB123">
        <v>9</v>
      </c>
      <c r="AD123" t="s">
        <v>30</v>
      </c>
      <c r="AF123" t="s">
        <v>32</v>
      </c>
    </row>
    <row r="124" spans="1:32" ht="12.75" customHeight="1">
      <c r="A124" t="s">
        <v>57</v>
      </c>
      <c r="B124" s="3"/>
      <c r="C124" s="29">
        <v>43749.553</v>
      </c>
      <c r="E124">
        <f t="shared" si="10"/>
        <v>4627.0126066236508</v>
      </c>
      <c r="F124">
        <f t="shared" si="11"/>
        <v>4627</v>
      </c>
      <c r="G124">
        <f t="shared" si="16"/>
        <v>6.7592900013551116E-3</v>
      </c>
      <c r="I124">
        <f t="shared" si="15"/>
        <v>6.7592900013551116E-3</v>
      </c>
      <c r="O124">
        <f t="shared" ca="1" si="13"/>
        <v>-9.4722239148888228E-4</v>
      </c>
      <c r="Q124" s="2">
        <f t="shared" si="14"/>
        <v>28731.053</v>
      </c>
      <c r="AA124" t="s">
        <v>33</v>
      </c>
      <c r="AB124">
        <v>7</v>
      </c>
      <c r="AD124" t="s">
        <v>30</v>
      </c>
      <c r="AF124" t="s">
        <v>32</v>
      </c>
    </row>
    <row r="125" spans="1:32" ht="12.75" customHeight="1">
      <c r="A125" t="s">
        <v>58</v>
      </c>
      <c r="B125" s="3"/>
      <c r="C125" s="29">
        <v>43772.601000000002</v>
      </c>
      <c r="E125">
        <f t="shared" si="10"/>
        <v>4669.9989945348116</v>
      </c>
      <c r="F125">
        <f t="shared" si="11"/>
        <v>4670</v>
      </c>
      <c r="G125">
        <f t="shared" si="16"/>
        <v>-5.391000013332814E-4</v>
      </c>
      <c r="I125">
        <f t="shared" si="15"/>
        <v>-5.391000013332814E-4</v>
      </c>
      <c r="O125">
        <f t="shared" ca="1" si="13"/>
        <v>-9.7831177734600348E-4</v>
      </c>
      <c r="Q125" s="2">
        <f t="shared" si="14"/>
        <v>28754.101000000002</v>
      </c>
      <c r="AA125" t="s">
        <v>33</v>
      </c>
      <c r="AB125">
        <v>6</v>
      </c>
      <c r="AD125" t="s">
        <v>30</v>
      </c>
      <c r="AF125" t="s">
        <v>32</v>
      </c>
    </row>
    <row r="126" spans="1:32" ht="12.75" customHeight="1">
      <c r="A126" t="s">
        <v>59</v>
      </c>
      <c r="B126" s="3"/>
      <c r="C126" s="29">
        <v>43814.425000000003</v>
      </c>
      <c r="E126">
        <f t="shared" si="10"/>
        <v>4748.0041441354806</v>
      </c>
      <c r="F126">
        <f t="shared" si="11"/>
        <v>4748</v>
      </c>
      <c r="G126">
        <f t="shared" si="16"/>
        <v>2.2219599995878525E-3</v>
      </c>
      <c r="I126">
        <f t="shared" si="15"/>
        <v>2.2219599995878525E-3</v>
      </c>
      <c r="O126">
        <f t="shared" ca="1" si="13"/>
        <v>-1.0347064772728743E-3</v>
      </c>
      <c r="Q126" s="2">
        <f t="shared" si="14"/>
        <v>28795.925000000003</v>
      </c>
      <c r="AA126" t="s">
        <v>33</v>
      </c>
      <c r="AB126">
        <v>7</v>
      </c>
      <c r="AD126" t="s">
        <v>30</v>
      </c>
      <c r="AF126" t="s">
        <v>32</v>
      </c>
    </row>
    <row r="127" spans="1:32" ht="12.75" customHeight="1">
      <c r="A127" t="s">
        <v>59</v>
      </c>
      <c r="B127" s="3"/>
      <c r="C127" s="29">
        <v>43828.362000000001</v>
      </c>
      <c r="E127">
        <f t="shared" si="10"/>
        <v>4773.9977786511745</v>
      </c>
      <c r="F127">
        <f t="shared" si="11"/>
        <v>4774</v>
      </c>
      <c r="G127">
        <f t="shared" si="16"/>
        <v>-1.1910199973499402E-3</v>
      </c>
      <c r="I127">
        <f t="shared" ref="I127:I134" si="17">+G127</f>
        <v>-1.1910199973499402E-3</v>
      </c>
      <c r="O127">
        <f t="shared" ca="1" si="13"/>
        <v>-1.0535047105818315E-3</v>
      </c>
      <c r="Q127" s="2">
        <f t="shared" si="14"/>
        <v>28809.862000000001</v>
      </c>
      <c r="AA127" t="s">
        <v>33</v>
      </c>
      <c r="AB127">
        <v>7</v>
      </c>
      <c r="AD127" t="s">
        <v>30</v>
      </c>
      <c r="AF127" t="s">
        <v>32</v>
      </c>
    </row>
    <row r="128" spans="1:32" ht="12.75" customHeight="1">
      <c r="A128" t="s">
        <v>60</v>
      </c>
      <c r="B128" s="3" t="s">
        <v>118</v>
      </c>
      <c r="C128" s="29">
        <v>43905.294999999998</v>
      </c>
      <c r="E128">
        <f t="shared" si="10"/>
        <v>4917.4840586394112</v>
      </c>
      <c r="F128">
        <f t="shared" si="11"/>
        <v>4917.5</v>
      </c>
      <c r="G128">
        <f t="shared" si="16"/>
        <v>-8.5472749997279607E-3</v>
      </c>
      <c r="I128">
        <f t="shared" si="17"/>
        <v>-8.5472749997279607E-3</v>
      </c>
      <c r="O128">
        <f t="shared" ca="1" si="13"/>
        <v>-1.1572564982678052E-3</v>
      </c>
      <c r="Q128" s="2">
        <f t="shared" si="14"/>
        <v>28886.794999999998</v>
      </c>
      <c r="AA128" t="s">
        <v>33</v>
      </c>
      <c r="AB128">
        <v>7</v>
      </c>
      <c r="AD128" t="s">
        <v>30</v>
      </c>
      <c r="AF128" t="s">
        <v>32</v>
      </c>
    </row>
    <row r="129" spans="1:32" ht="12.75" customHeight="1">
      <c r="A129" t="s">
        <v>61</v>
      </c>
      <c r="B129" s="3" t="s">
        <v>118</v>
      </c>
      <c r="C129" s="29">
        <v>44087.603999999999</v>
      </c>
      <c r="E129">
        <f t="shared" si="10"/>
        <v>5257.50511876155</v>
      </c>
      <c r="F129">
        <f t="shared" si="11"/>
        <v>5257.5</v>
      </c>
      <c r="G129">
        <f t="shared" si="16"/>
        <v>2.7445250016171485E-3</v>
      </c>
      <c r="I129">
        <f t="shared" si="17"/>
        <v>2.7445250016171485E-3</v>
      </c>
      <c r="O129">
        <f t="shared" ca="1" si="13"/>
        <v>-1.4030795492310883E-3</v>
      </c>
      <c r="Q129" s="2">
        <f t="shared" si="14"/>
        <v>29069.103999999999</v>
      </c>
      <c r="AA129" t="s">
        <v>33</v>
      </c>
      <c r="AB129">
        <v>4</v>
      </c>
      <c r="AD129" t="s">
        <v>30</v>
      </c>
      <c r="AF129" t="s">
        <v>32</v>
      </c>
    </row>
    <row r="130" spans="1:32" ht="12.75" customHeight="1">
      <c r="A130" t="s">
        <v>61</v>
      </c>
      <c r="B130" s="3"/>
      <c r="C130" s="29">
        <v>44098.584999999999</v>
      </c>
      <c r="D130" s="20" t="s">
        <v>36</v>
      </c>
      <c r="E130">
        <f t="shared" si="10"/>
        <v>5277.9855737100224</v>
      </c>
      <c r="F130">
        <f t="shared" si="11"/>
        <v>5278</v>
      </c>
      <c r="G130">
        <f t="shared" si="16"/>
        <v>-7.734940001682844E-3</v>
      </c>
      <c r="I130">
        <f t="shared" si="17"/>
        <v>-7.734940001682844E-3</v>
      </c>
      <c r="O130">
        <f t="shared" ca="1" si="13"/>
        <v>-1.4179012331862278E-3</v>
      </c>
      <c r="Q130" s="2">
        <f t="shared" si="14"/>
        <v>29080.084999999999</v>
      </c>
      <c r="AA130" t="s">
        <v>33</v>
      </c>
      <c r="AB130">
        <v>7</v>
      </c>
      <c r="AD130" t="s">
        <v>30</v>
      </c>
      <c r="AF130" t="s">
        <v>32</v>
      </c>
    </row>
    <row r="131" spans="1:32" ht="12.75" customHeight="1">
      <c r="A131" t="s">
        <v>62</v>
      </c>
      <c r="B131" s="3" t="s">
        <v>118</v>
      </c>
      <c r="C131" s="29">
        <v>44132.631000000001</v>
      </c>
      <c r="E131">
        <f t="shared" si="10"/>
        <v>5341.4841229474114</v>
      </c>
      <c r="F131">
        <f t="shared" si="11"/>
        <v>5341.5</v>
      </c>
      <c r="G131">
        <f t="shared" si="16"/>
        <v>-8.5127950005698949E-3</v>
      </c>
      <c r="I131">
        <f t="shared" si="17"/>
        <v>-8.5127950005698949E-3</v>
      </c>
      <c r="O131">
        <f t="shared" ca="1" si="13"/>
        <v>-1.4638123029984879E-3</v>
      </c>
      <c r="Q131" s="2">
        <f t="shared" si="14"/>
        <v>29114.131000000001</v>
      </c>
      <c r="AA131" t="s">
        <v>33</v>
      </c>
      <c r="AB131">
        <v>11</v>
      </c>
      <c r="AD131" t="s">
        <v>30</v>
      </c>
      <c r="AF131" t="s">
        <v>32</v>
      </c>
    </row>
    <row r="132" spans="1:32" ht="12.75" customHeight="1">
      <c r="A132" t="s">
        <v>62</v>
      </c>
      <c r="B132" s="3"/>
      <c r="C132" s="29">
        <v>44164.542000000001</v>
      </c>
      <c r="E132">
        <f t="shared" si="10"/>
        <v>5401.0007241550175</v>
      </c>
      <c r="F132">
        <f t="shared" si="11"/>
        <v>5401</v>
      </c>
      <c r="G132">
        <f t="shared" si="16"/>
        <v>3.8826999661978334E-4</v>
      </c>
      <c r="I132">
        <f t="shared" si="17"/>
        <v>3.8826999661978334E-4</v>
      </c>
      <c r="O132">
        <f t="shared" ca="1" si="13"/>
        <v>-1.5068313369170625E-3</v>
      </c>
      <c r="Q132" s="2">
        <f t="shared" si="14"/>
        <v>29146.042000000001</v>
      </c>
      <c r="AA132" t="s">
        <v>33</v>
      </c>
      <c r="AB132">
        <v>8</v>
      </c>
      <c r="AD132" t="s">
        <v>30</v>
      </c>
      <c r="AF132" t="s">
        <v>32</v>
      </c>
    </row>
    <row r="133" spans="1:32" ht="12.75" customHeight="1">
      <c r="A133" t="s">
        <v>63</v>
      </c>
      <c r="B133" s="3" t="s">
        <v>118</v>
      </c>
      <c r="C133" s="29">
        <v>44210.391000000003</v>
      </c>
      <c r="E133">
        <f t="shared" si="10"/>
        <v>5486.512824959369</v>
      </c>
      <c r="F133">
        <f t="shared" si="11"/>
        <v>5486.5</v>
      </c>
      <c r="G133">
        <f t="shared" si="16"/>
        <v>6.8763550007133745E-3</v>
      </c>
      <c r="I133">
        <f t="shared" si="17"/>
        <v>6.8763550007133745E-3</v>
      </c>
      <c r="O133">
        <f t="shared" ca="1" si="13"/>
        <v>-1.5686486041445939E-3</v>
      </c>
      <c r="Q133" s="2">
        <f t="shared" si="14"/>
        <v>29191.891000000003</v>
      </c>
      <c r="AA133" t="s">
        <v>33</v>
      </c>
      <c r="AB133">
        <v>7</v>
      </c>
      <c r="AD133" t="s">
        <v>30</v>
      </c>
      <c r="AF133" t="s">
        <v>32</v>
      </c>
    </row>
    <row r="134" spans="1:32" ht="12.75" customHeight="1">
      <c r="A134" t="s">
        <v>63</v>
      </c>
      <c r="B134" s="3"/>
      <c r="C134" s="29">
        <v>44212.267999999996</v>
      </c>
      <c r="E134">
        <f t="shared" si="10"/>
        <v>5490.0135820796804</v>
      </c>
      <c r="F134">
        <f t="shared" si="11"/>
        <v>5490</v>
      </c>
      <c r="G134">
        <f t="shared" si="16"/>
        <v>7.2822999936761335E-3</v>
      </c>
      <c r="I134">
        <f t="shared" si="17"/>
        <v>7.2822999936761335E-3</v>
      </c>
      <c r="O134">
        <f t="shared" ca="1" si="13"/>
        <v>-1.5711791355515693E-3</v>
      </c>
      <c r="Q134" s="2">
        <f t="shared" si="14"/>
        <v>29193.767999999996</v>
      </c>
      <c r="AA134" t="s">
        <v>33</v>
      </c>
      <c r="AB134">
        <v>10</v>
      </c>
      <c r="AD134" t="s">
        <v>30</v>
      </c>
      <c r="AF134" t="s">
        <v>32</v>
      </c>
    </row>
    <row r="135" spans="1:32" ht="12.75" customHeight="1">
      <c r="A135" t="s">
        <v>65</v>
      </c>
      <c r="B135" s="3"/>
      <c r="C135" s="29">
        <v>44238.553099999997</v>
      </c>
      <c r="E135">
        <f t="shared" si="10"/>
        <v>5539.0374238396416</v>
      </c>
      <c r="F135">
        <f t="shared" si="11"/>
        <v>5539</v>
      </c>
      <c r="G135">
        <f t="shared" si="16"/>
        <v>2.006552999955602E-2</v>
      </c>
      <c r="K135">
        <f>+G135</f>
        <v>2.006552999955602E-2</v>
      </c>
      <c r="O135">
        <f t="shared" ca="1" si="13"/>
        <v>-1.6066065752492185E-3</v>
      </c>
      <c r="Q135" s="2">
        <f t="shared" si="14"/>
        <v>29220.053099999997</v>
      </c>
      <c r="AA135" t="s">
        <v>33</v>
      </c>
      <c r="AB135">
        <v>7</v>
      </c>
      <c r="AD135" t="s">
        <v>30</v>
      </c>
      <c r="AF135" t="s">
        <v>32</v>
      </c>
    </row>
    <row r="136" spans="1:32" ht="12.75" customHeight="1">
      <c r="A136" t="s">
        <v>67</v>
      </c>
      <c r="B136" s="3"/>
      <c r="C136" s="29">
        <v>44454.614000000001</v>
      </c>
      <c r="E136">
        <f t="shared" si="10"/>
        <v>5942.0085128640148</v>
      </c>
      <c r="F136">
        <f t="shared" si="11"/>
        <v>5942</v>
      </c>
      <c r="G136">
        <f t="shared" si="16"/>
        <v>4.5643400007975288E-3</v>
      </c>
      <c r="I136">
        <f t="shared" ref="I136:I167" si="18">+G136</f>
        <v>4.5643400007975288E-3</v>
      </c>
      <c r="O136">
        <f t="shared" ca="1" si="13"/>
        <v>-1.8979791915380516E-3</v>
      </c>
      <c r="Q136" s="2">
        <f t="shared" si="14"/>
        <v>29436.114000000001</v>
      </c>
      <c r="AA136" t="s">
        <v>33</v>
      </c>
      <c r="AB136">
        <v>9</v>
      </c>
      <c r="AD136" t="s">
        <v>30</v>
      </c>
      <c r="AF136" t="s">
        <v>32</v>
      </c>
    </row>
    <row r="137" spans="1:32" ht="12.75" customHeight="1">
      <c r="A137" t="s">
        <v>67</v>
      </c>
      <c r="B137" s="3" t="s">
        <v>118</v>
      </c>
      <c r="C137" s="29">
        <v>44458.618000000002</v>
      </c>
      <c r="E137">
        <f t="shared" si="10"/>
        <v>5949.4762973657635</v>
      </c>
      <c r="F137">
        <f t="shared" si="11"/>
        <v>5949.5</v>
      </c>
      <c r="G137">
        <f t="shared" si="16"/>
        <v>-1.2708634996670298E-2</v>
      </c>
      <c r="I137">
        <f t="shared" si="18"/>
        <v>-1.2708634996670298E-2</v>
      </c>
      <c r="O137">
        <f t="shared" ca="1" si="13"/>
        <v>-1.9034017588387118E-3</v>
      </c>
      <c r="Q137" s="2">
        <f t="shared" si="14"/>
        <v>29440.118000000002</v>
      </c>
      <c r="AA137" t="s">
        <v>33</v>
      </c>
      <c r="AB137">
        <v>6</v>
      </c>
      <c r="AD137" t="s">
        <v>30</v>
      </c>
      <c r="AF137" t="s">
        <v>32</v>
      </c>
    </row>
    <row r="138" spans="1:32" ht="12.75" customHeight="1">
      <c r="A138" t="s">
        <v>67</v>
      </c>
      <c r="B138" s="3"/>
      <c r="C138" s="29">
        <v>44461.595000000001</v>
      </c>
      <c r="E138">
        <f t="shared" si="10"/>
        <v>5955.0286436349179</v>
      </c>
      <c r="F138">
        <f t="shared" si="11"/>
        <v>5955</v>
      </c>
      <c r="G138">
        <f t="shared" si="16"/>
        <v>1.5357850003056228E-2</v>
      </c>
      <c r="I138">
        <f t="shared" si="18"/>
        <v>1.5357850003056228E-2</v>
      </c>
      <c r="O138">
        <f t="shared" ca="1" si="13"/>
        <v>-1.9073783081925296E-3</v>
      </c>
      <c r="Q138" s="2">
        <f t="shared" si="14"/>
        <v>29443.095000000001</v>
      </c>
      <c r="AA138" t="s">
        <v>33</v>
      </c>
      <c r="AB138">
        <v>8</v>
      </c>
      <c r="AD138" t="s">
        <v>30</v>
      </c>
      <c r="AF138" t="s">
        <v>32</v>
      </c>
    </row>
    <row r="139" spans="1:32" ht="12.75" customHeight="1">
      <c r="A139" t="s">
        <v>68</v>
      </c>
      <c r="B139" s="3"/>
      <c r="C139" s="29">
        <v>44484.631999999998</v>
      </c>
      <c r="E139">
        <f t="shared" si="10"/>
        <v>5997.99451565458</v>
      </c>
      <c r="F139">
        <f t="shared" si="11"/>
        <v>5998</v>
      </c>
      <c r="G139">
        <f t="shared" si="16"/>
        <v>-2.9405400055111386E-3</v>
      </c>
      <c r="I139">
        <f t="shared" si="18"/>
        <v>-2.9405400055111386E-3</v>
      </c>
      <c r="O139">
        <f t="shared" ca="1" si="13"/>
        <v>-1.9384676940496508E-3</v>
      </c>
      <c r="Q139" s="2">
        <f t="shared" si="14"/>
        <v>29466.131999999998</v>
      </c>
      <c r="AA139" t="s">
        <v>33</v>
      </c>
      <c r="AB139">
        <v>6</v>
      </c>
      <c r="AD139" t="s">
        <v>30</v>
      </c>
      <c r="AF139" t="s">
        <v>32</v>
      </c>
    </row>
    <row r="140" spans="1:32" ht="12.75" customHeight="1">
      <c r="A140" t="s">
        <v>68</v>
      </c>
      <c r="B140" s="3"/>
      <c r="C140" s="29">
        <v>44506.612999999998</v>
      </c>
      <c r="E140">
        <f t="shared" si="10"/>
        <v>6038.9908620913693</v>
      </c>
      <c r="F140">
        <f t="shared" si="11"/>
        <v>6039</v>
      </c>
      <c r="G140">
        <f t="shared" si="16"/>
        <v>-4.8994700046023354E-3</v>
      </c>
      <c r="I140">
        <f t="shared" si="18"/>
        <v>-4.8994700046023354E-3</v>
      </c>
      <c r="O140">
        <f t="shared" ca="1" si="13"/>
        <v>-1.9681110619599296E-3</v>
      </c>
      <c r="Q140" s="2">
        <f t="shared" si="14"/>
        <v>29488.112999999998</v>
      </c>
      <c r="AA140" t="s">
        <v>33</v>
      </c>
      <c r="AB140">
        <v>6</v>
      </c>
      <c r="AD140" t="s">
        <v>76</v>
      </c>
      <c r="AF140" t="s">
        <v>32</v>
      </c>
    </row>
    <row r="141" spans="1:32" ht="12.75" customHeight="1">
      <c r="A141" t="s">
        <v>69</v>
      </c>
      <c r="B141" s="3"/>
      <c r="C141" s="29">
        <v>44526.451999999997</v>
      </c>
      <c r="E141">
        <f t="shared" si="10"/>
        <v>6075.9922049310699</v>
      </c>
      <c r="F141">
        <f t="shared" si="11"/>
        <v>6076</v>
      </c>
      <c r="G141">
        <f t="shared" si="16"/>
        <v>-4.1794800054049119E-3</v>
      </c>
      <c r="I141">
        <f t="shared" si="18"/>
        <v>-4.1794800054049119E-3</v>
      </c>
      <c r="O141">
        <f t="shared" ca="1" si="13"/>
        <v>-1.994862393976522E-3</v>
      </c>
      <c r="Q141" s="2">
        <f t="shared" si="14"/>
        <v>29507.951999999997</v>
      </c>
      <c r="AA141" t="s">
        <v>33</v>
      </c>
      <c r="AB141">
        <v>7</v>
      </c>
      <c r="AD141" t="s">
        <v>30</v>
      </c>
      <c r="AF141" t="s">
        <v>32</v>
      </c>
    </row>
    <row r="142" spans="1:32" ht="12.75" customHeight="1">
      <c r="A142" t="s">
        <v>69</v>
      </c>
      <c r="B142" s="3"/>
      <c r="C142" s="29">
        <v>44555.415999999997</v>
      </c>
      <c r="E142">
        <f t="shared" si="10"/>
        <v>6130.0124123008518</v>
      </c>
      <c r="F142">
        <f t="shared" si="11"/>
        <v>6130</v>
      </c>
      <c r="G142">
        <f t="shared" si="16"/>
        <v>6.6550999981700443E-3</v>
      </c>
      <c r="I142">
        <f t="shared" si="18"/>
        <v>6.6550999981700443E-3</v>
      </c>
      <c r="O142">
        <f t="shared" ca="1" si="13"/>
        <v>-2.0339048785412788E-3</v>
      </c>
      <c r="Q142" s="2">
        <f t="shared" si="14"/>
        <v>29536.915999999997</v>
      </c>
      <c r="AA142" t="s">
        <v>33</v>
      </c>
      <c r="AB142">
        <v>6</v>
      </c>
      <c r="AD142" t="s">
        <v>30</v>
      </c>
      <c r="AF142" t="s">
        <v>32</v>
      </c>
    </row>
    <row r="143" spans="1:32" ht="12.75" customHeight="1">
      <c r="A143" t="s">
        <v>70</v>
      </c>
      <c r="B143" s="3"/>
      <c r="C143" s="29">
        <v>44583.311999999998</v>
      </c>
      <c r="E143">
        <f t="shared" si="10"/>
        <v>6182.0407131152242</v>
      </c>
      <c r="F143">
        <f t="shared" si="11"/>
        <v>6182</v>
      </c>
      <c r="G143">
        <f t="shared" si="16"/>
        <v>2.1829139994224533E-2</v>
      </c>
      <c r="I143">
        <f t="shared" si="18"/>
        <v>2.1829139994224533E-2</v>
      </c>
      <c r="O143">
        <f t="shared" ca="1" si="13"/>
        <v>-2.0715013451591924E-3</v>
      </c>
      <c r="Q143" s="2">
        <f t="shared" si="14"/>
        <v>29564.811999999998</v>
      </c>
      <c r="AA143" t="s">
        <v>33</v>
      </c>
      <c r="AB143">
        <v>7</v>
      </c>
      <c r="AD143" t="s">
        <v>30</v>
      </c>
      <c r="AF143" t="s">
        <v>32</v>
      </c>
    </row>
    <row r="144" spans="1:32" ht="12.75" customHeight="1">
      <c r="A144" t="s">
        <v>70</v>
      </c>
      <c r="B144" s="3"/>
      <c r="C144" s="29">
        <v>44591.330999999998</v>
      </c>
      <c r="E144">
        <f t="shared" si="10"/>
        <v>6196.9967980102074</v>
      </c>
      <c r="F144">
        <f t="shared" si="11"/>
        <v>6197</v>
      </c>
      <c r="G144">
        <f t="shared" si="16"/>
        <v>-1.7168100021081045E-3</v>
      </c>
      <c r="I144">
        <f t="shared" si="18"/>
        <v>-1.7168100021081045E-3</v>
      </c>
      <c r="O144">
        <f t="shared" ca="1" si="13"/>
        <v>-2.0823464797605135E-3</v>
      </c>
      <c r="Q144" s="2">
        <f t="shared" si="14"/>
        <v>29572.830999999998</v>
      </c>
      <c r="AA144" t="s">
        <v>33</v>
      </c>
      <c r="AB144">
        <v>6</v>
      </c>
      <c r="AD144" t="s">
        <v>30</v>
      </c>
      <c r="AF144" t="s">
        <v>32</v>
      </c>
    </row>
    <row r="145" spans="1:32" ht="12.75" customHeight="1">
      <c r="A145" t="s">
        <v>70</v>
      </c>
      <c r="B145" s="3" t="s">
        <v>118</v>
      </c>
      <c r="C145" s="29">
        <v>44595.35</v>
      </c>
      <c r="E145">
        <f t="shared" si="10"/>
        <v>6204.4925587276202</v>
      </c>
      <c r="F145">
        <f t="shared" si="11"/>
        <v>6204.5</v>
      </c>
      <c r="G145">
        <f t="shared" si="16"/>
        <v>-3.9897850001580082E-3</v>
      </c>
      <c r="I145">
        <f t="shared" si="18"/>
        <v>-3.9897850001580082E-3</v>
      </c>
      <c r="O145">
        <f t="shared" ca="1" si="13"/>
        <v>-2.0877690470611746E-3</v>
      </c>
      <c r="Q145" s="2">
        <f t="shared" si="14"/>
        <v>29576.85</v>
      </c>
      <c r="AA145" t="s">
        <v>33</v>
      </c>
      <c r="AB145">
        <v>7</v>
      </c>
      <c r="AD145" t="s">
        <v>30</v>
      </c>
      <c r="AF145" t="s">
        <v>32</v>
      </c>
    </row>
    <row r="146" spans="1:32" ht="12.75" customHeight="1">
      <c r="A146" t="s">
        <v>70</v>
      </c>
      <c r="B146" s="3"/>
      <c r="C146" s="29">
        <v>44598.311000000002</v>
      </c>
      <c r="E146">
        <f t="shared" si="10"/>
        <v>6210.0150637000725</v>
      </c>
      <c r="F146">
        <f t="shared" si="11"/>
        <v>6210</v>
      </c>
      <c r="G146">
        <f t="shared" si="16"/>
        <v>8.0767000035848469E-3</v>
      </c>
      <c r="I146">
        <f t="shared" si="18"/>
        <v>8.0767000035848469E-3</v>
      </c>
      <c r="O146">
        <f t="shared" ca="1" si="13"/>
        <v>-2.0917455964149924E-3</v>
      </c>
      <c r="Q146" s="2">
        <f t="shared" si="14"/>
        <v>29579.811000000002</v>
      </c>
      <c r="AA146" t="s">
        <v>33</v>
      </c>
      <c r="AB146">
        <v>7</v>
      </c>
      <c r="AD146" t="s">
        <v>30</v>
      </c>
      <c r="AF146" t="s">
        <v>32</v>
      </c>
    </row>
    <row r="147" spans="1:32" ht="12.75" customHeight="1">
      <c r="A147" t="s">
        <v>70</v>
      </c>
      <c r="B147" s="3" t="s">
        <v>118</v>
      </c>
      <c r="C147" s="29">
        <v>44602.317000000003</v>
      </c>
      <c r="E147">
        <f t="shared" si="10"/>
        <v>6217.4865783639107</v>
      </c>
      <c r="F147">
        <f t="shared" si="11"/>
        <v>6217.5</v>
      </c>
      <c r="G147">
        <f t="shared" si="16"/>
        <v>-7.1962750007514842E-3</v>
      </c>
      <c r="I147">
        <f t="shared" si="18"/>
        <v>-7.1962750007514842E-3</v>
      </c>
      <c r="O147">
        <f t="shared" ca="1" si="13"/>
        <v>-2.0971681637156534E-3</v>
      </c>
      <c r="Q147" s="2">
        <f t="shared" si="14"/>
        <v>29583.817000000003</v>
      </c>
      <c r="AA147" t="s">
        <v>33</v>
      </c>
      <c r="AB147">
        <v>11</v>
      </c>
      <c r="AD147" t="s">
        <v>30</v>
      </c>
      <c r="AF147" t="s">
        <v>32</v>
      </c>
    </row>
    <row r="148" spans="1:32" ht="12.75" customHeight="1">
      <c r="A148" t="s">
        <v>70</v>
      </c>
      <c r="B148" s="3"/>
      <c r="C148" s="29">
        <v>44613.317000000003</v>
      </c>
      <c r="E148">
        <f t="shared" si="10"/>
        <v>6238.0024698522266</v>
      </c>
      <c r="F148">
        <f t="shared" si="11"/>
        <v>6238</v>
      </c>
      <c r="G148">
        <f t="shared" si="16"/>
        <v>1.3242600034573115E-3</v>
      </c>
      <c r="I148">
        <f t="shared" si="18"/>
        <v>1.3242600034573115E-3</v>
      </c>
      <c r="O148">
        <f t="shared" ca="1" si="13"/>
        <v>-2.1119898476707924E-3</v>
      </c>
      <c r="Q148" s="2">
        <f t="shared" si="14"/>
        <v>29594.817000000003</v>
      </c>
      <c r="AA148" t="s">
        <v>33</v>
      </c>
      <c r="AB148">
        <v>10</v>
      </c>
      <c r="AD148" t="s">
        <v>30</v>
      </c>
      <c r="AF148" t="s">
        <v>32</v>
      </c>
    </row>
    <row r="149" spans="1:32" ht="12.75" customHeight="1">
      <c r="A149" t="s">
        <v>70</v>
      </c>
      <c r="B149" s="3"/>
      <c r="C149" s="29">
        <v>44627.256000000001</v>
      </c>
      <c r="E149">
        <f t="shared" ref="E149:E212" si="19">+(C149-C$7)/C$8</f>
        <v>6263.99983453001</v>
      </c>
      <c r="F149">
        <f t="shared" ref="F149:F212" si="20">ROUND(2*E149,0)/2</f>
        <v>6264</v>
      </c>
      <c r="G149">
        <f t="shared" ref="G149:G180" si="21">+C149-(C$7+F149*C$8)</f>
        <v>-8.8720000348985195E-5</v>
      </c>
      <c r="I149">
        <f t="shared" si="18"/>
        <v>-8.8720000348985195E-5</v>
      </c>
      <c r="O149">
        <f t="shared" ref="O149:O212" ca="1" si="22">+C$11+C$12*$F149</f>
        <v>-2.1307880809797492E-3</v>
      </c>
      <c r="Q149" s="2">
        <f t="shared" ref="Q149:Q212" si="23">+C149-15018.5</f>
        <v>29608.756000000001</v>
      </c>
      <c r="AA149" t="s">
        <v>33</v>
      </c>
      <c r="AB149">
        <v>7</v>
      </c>
      <c r="AD149" t="s">
        <v>30</v>
      </c>
      <c r="AF149" t="s">
        <v>32</v>
      </c>
    </row>
    <row r="150" spans="1:32" ht="12.75" customHeight="1">
      <c r="A150" t="s">
        <v>70</v>
      </c>
      <c r="B150" s="3"/>
      <c r="C150" s="29">
        <v>44635.292999999998</v>
      </c>
      <c r="E150">
        <f t="shared" si="19"/>
        <v>6278.9894908837859</v>
      </c>
      <c r="F150">
        <f t="shared" si="20"/>
        <v>6279</v>
      </c>
      <c r="G150">
        <f t="shared" si="21"/>
        <v>-5.6346700002904981E-3</v>
      </c>
      <c r="I150">
        <f t="shared" si="18"/>
        <v>-5.6346700002904981E-3</v>
      </c>
      <c r="O150">
        <f t="shared" ca="1" si="22"/>
        <v>-2.1416332155810703E-3</v>
      </c>
      <c r="Q150" s="2">
        <f t="shared" si="23"/>
        <v>29616.792999999998</v>
      </c>
      <c r="AA150" t="s">
        <v>33</v>
      </c>
      <c r="AB150">
        <v>7</v>
      </c>
      <c r="AD150" t="s">
        <v>30</v>
      </c>
      <c r="AF150" t="s">
        <v>32</v>
      </c>
    </row>
    <row r="151" spans="1:32" ht="12.75" customHeight="1">
      <c r="A151" t="s">
        <v>71</v>
      </c>
      <c r="B151" s="3"/>
      <c r="C151" s="29">
        <v>44831.536</v>
      </c>
      <c r="E151">
        <f t="shared" si="19"/>
        <v>6644.9985902784911</v>
      </c>
      <c r="F151">
        <f t="shared" si="20"/>
        <v>6645</v>
      </c>
      <c r="G151">
        <f t="shared" si="21"/>
        <v>-7.5585000013234094E-4</v>
      </c>
      <c r="I151">
        <f t="shared" si="18"/>
        <v>-7.5585000013234094E-4</v>
      </c>
      <c r="O151">
        <f t="shared" ca="1" si="22"/>
        <v>-2.4062544998533111E-3</v>
      </c>
      <c r="Q151" s="2">
        <f t="shared" si="23"/>
        <v>29813.036</v>
      </c>
      <c r="AA151" t="s">
        <v>33</v>
      </c>
      <c r="AB151">
        <v>7</v>
      </c>
      <c r="AD151" t="s">
        <v>30</v>
      </c>
      <c r="AF151" t="s">
        <v>32</v>
      </c>
    </row>
    <row r="152" spans="1:32" ht="12.75" customHeight="1">
      <c r="A152" t="s">
        <v>71</v>
      </c>
      <c r="B152" s="3" t="s">
        <v>118</v>
      </c>
      <c r="C152" s="29">
        <v>44842.53</v>
      </c>
      <c r="E152">
        <f t="shared" si="19"/>
        <v>6665.5032912805382</v>
      </c>
      <c r="F152">
        <f t="shared" si="20"/>
        <v>6665.5</v>
      </c>
      <c r="G152">
        <f t="shared" si="21"/>
        <v>1.7646849955781363E-3</v>
      </c>
      <c r="I152">
        <f t="shared" si="18"/>
        <v>1.7646849955781363E-3</v>
      </c>
      <c r="O152">
        <f t="shared" ca="1" si="22"/>
        <v>-2.4210761838084501E-3</v>
      </c>
      <c r="Q152" s="2">
        <f t="shared" si="23"/>
        <v>29824.03</v>
      </c>
      <c r="AA152" t="s">
        <v>33</v>
      </c>
      <c r="AB152">
        <v>7</v>
      </c>
      <c r="AD152" t="s">
        <v>30</v>
      </c>
      <c r="AF152" t="s">
        <v>32</v>
      </c>
    </row>
    <row r="153" spans="1:32" ht="12.75" customHeight="1">
      <c r="A153" t="s">
        <v>72</v>
      </c>
      <c r="B153" s="3" t="s">
        <v>118</v>
      </c>
      <c r="C153" s="29">
        <v>44842.531000000003</v>
      </c>
      <c r="E153">
        <f t="shared" si="19"/>
        <v>6665.5051563615898</v>
      </c>
      <c r="F153">
        <f t="shared" si="20"/>
        <v>6665.5</v>
      </c>
      <c r="G153">
        <f t="shared" si="21"/>
        <v>2.7646849994198419E-3</v>
      </c>
      <c r="I153">
        <f t="shared" si="18"/>
        <v>2.7646849994198419E-3</v>
      </c>
      <c r="O153">
        <f t="shared" ca="1" si="22"/>
        <v>-2.4210761838084501E-3</v>
      </c>
      <c r="Q153" s="2">
        <f t="shared" si="23"/>
        <v>29824.031000000003</v>
      </c>
      <c r="AA153" t="s">
        <v>33</v>
      </c>
      <c r="AB153">
        <v>14</v>
      </c>
      <c r="AD153" t="s">
        <v>30</v>
      </c>
      <c r="AF153" t="s">
        <v>32</v>
      </c>
    </row>
    <row r="154" spans="1:32" ht="12.75" customHeight="1">
      <c r="A154" t="s">
        <v>71</v>
      </c>
      <c r="B154" s="3"/>
      <c r="C154" s="29">
        <v>44847.624000000003</v>
      </c>
      <c r="E154">
        <f t="shared" si="19"/>
        <v>6675.0040141206819</v>
      </c>
      <c r="F154">
        <f t="shared" si="20"/>
        <v>6675</v>
      </c>
      <c r="G154">
        <f t="shared" si="21"/>
        <v>2.1522500028368086E-3</v>
      </c>
      <c r="I154">
        <f t="shared" si="18"/>
        <v>2.1522500028368086E-3</v>
      </c>
      <c r="O154">
        <f t="shared" ca="1" si="22"/>
        <v>-2.4279447690559535E-3</v>
      </c>
      <c r="Q154" s="2">
        <f t="shared" si="23"/>
        <v>29829.124000000003</v>
      </c>
      <c r="AA154" t="s">
        <v>33</v>
      </c>
      <c r="AB154">
        <v>10</v>
      </c>
      <c r="AD154" t="s">
        <v>30</v>
      </c>
      <c r="AF154" t="s">
        <v>32</v>
      </c>
    </row>
    <row r="155" spans="1:32" ht="12.75" customHeight="1">
      <c r="A155" t="s">
        <v>71</v>
      </c>
      <c r="B155" s="3" t="s">
        <v>118</v>
      </c>
      <c r="C155" s="29">
        <v>44873.612000000001</v>
      </c>
      <c r="E155">
        <f t="shared" si="19"/>
        <v>6723.4737403023473</v>
      </c>
      <c r="F155">
        <f t="shared" si="20"/>
        <v>6723.5</v>
      </c>
      <c r="G155">
        <f t="shared" si="21"/>
        <v>-1.4079654996749014E-2</v>
      </c>
      <c r="I155">
        <f t="shared" si="18"/>
        <v>-1.4079654996749014E-2</v>
      </c>
      <c r="O155">
        <f t="shared" ca="1" si="22"/>
        <v>-2.4630107042668925E-3</v>
      </c>
      <c r="Q155" s="2">
        <f t="shared" si="23"/>
        <v>29855.112000000001</v>
      </c>
      <c r="AA155" t="s">
        <v>33</v>
      </c>
      <c r="AB155">
        <v>7</v>
      </c>
      <c r="AD155" t="s">
        <v>30</v>
      </c>
      <c r="AF155" t="s">
        <v>32</v>
      </c>
    </row>
    <row r="156" spans="1:32" ht="12.75" customHeight="1">
      <c r="A156" t="s">
        <v>73</v>
      </c>
      <c r="B156" s="3"/>
      <c r="C156" s="29">
        <v>44883.552000000003</v>
      </c>
      <c r="E156">
        <f t="shared" si="19"/>
        <v>6742.012645883613</v>
      </c>
      <c r="F156">
        <f t="shared" si="20"/>
        <v>6742</v>
      </c>
      <c r="G156">
        <f t="shared" si="21"/>
        <v>6.7803400015691295E-3</v>
      </c>
      <c r="I156">
        <f t="shared" si="18"/>
        <v>6.7803400015691295E-3</v>
      </c>
      <c r="O156">
        <f t="shared" ca="1" si="22"/>
        <v>-2.4763863702751882E-3</v>
      </c>
      <c r="Q156" s="2">
        <f t="shared" si="23"/>
        <v>29865.052000000003</v>
      </c>
      <c r="AA156" t="s">
        <v>33</v>
      </c>
      <c r="AB156">
        <v>7</v>
      </c>
      <c r="AD156" t="s">
        <v>30</v>
      </c>
      <c r="AF156" t="s">
        <v>32</v>
      </c>
    </row>
    <row r="157" spans="1:32" ht="12.75" customHeight="1">
      <c r="A157" t="s">
        <v>73</v>
      </c>
      <c r="B157" s="3"/>
      <c r="C157" s="29">
        <v>44924.298999999999</v>
      </c>
      <c r="E157">
        <f t="shared" si="19"/>
        <v>6818.0091031994625</v>
      </c>
      <c r="F157">
        <f t="shared" si="20"/>
        <v>6818</v>
      </c>
      <c r="G157">
        <f t="shared" si="21"/>
        <v>4.8808599967742339E-3</v>
      </c>
      <c r="I157">
        <f t="shared" si="18"/>
        <v>4.8808599967742339E-3</v>
      </c>
      <c r="O157">
        <f t="shared" ca="1" si="22"/>
        <v>-2.5313350522552162E-3</v>
      </c>
      <c r="Q157" s="2">
        <f t="shared" si="23"/>
        <v>29905.798999999999</v>
      </c>
      <c r="AA157" t="s">
        <v>33</v>
      </c>
      <c r="AB157">
        <v>6</v>
      </c>
      <c r="AD157" t="s">
        <v>30</v>
      </c>
      <c r="AF157" t="s">
        <v>32</v>
      </c>
    </row>
    <row r="158" spans="1:32" ht="12.75" customHeight="1">
      <c r="A158" t="s">
        <v>73</v>
      </c>
      <c r="B158" s="3"/>
      <c r="C158" s="29">
        <v>44932.337</v>
      </c>
      <c r="E158">
        <f t="shared" si="19"/>
        <v>6833.00062463429</v>
      </c>
      <c r="F158">
        <f t="shared" si="20"/>
        <v>6833</v>
      </c>
      <c r="G158">
        <f t="shared" si="21"/>
        <v>3.3491000067442656E-4</v>
      </c>
      <c r="I158">
        <f t="shared" si="18"/>
        <v>3.3491000067442656E-4</v>
      </c>
      <c r="O158">
        <f t="shared" ca="1" si="22"/>
        <v>-2.5421801868565383E-3</v>
      </c>
      <c r="Q158" s="2">
        <f t="shared" si="23"/>
        <v>29913.837</v>
      </c>
      <c r="AA158" t="s">
        <v>33</v>
      </c>
      <c r="AB158">
        <v>6</v>
      </c>
      <c r="AD158" t="s">
        <v>30</v>
      </c>
      <c r="AF158" t="s">
        <v>32</v>
      </c>
    </row>
    <row r="159" spans="1:32" ht="12.75" customHeight="1">
      <c r="A159" t="s">
        <v>74</v>
      </c>
      <c r="B159" s="3"/>
      <c r="C159" s="29">
        <v>45180.553999999996</v>
      </c>
      <c r="E159">
        <f t="shared" si="19"/>
        <v>7295.9454462302365</v>
      </c>
      <c r="F159">
        <f t="shared" si="20"/>
        <v>7296</v>
      </c>
      <c r="G159">
        <f t="shared" si="21"/>
        <v>-2.9250080006022472E-2</v>
      </c>
      <c r="I159">
        <f t="shared" si="18"/>
        <v>-2.9250080006022472E-2</v>
      </c>
      <c r="O159">
        <f t="shared" ca="1" si="22"/>
        <v>-2.8769333415506562E-3</v>
      </c>
      <c r="Q159" s="2">
        <f t="shared" si="23"/>
        <v>30162.053999999996</v>
      </c>
      <c r="AA159" t="s">
        <v>33</v>
      </c>
      <c r="AB159">
        <v>5</v>
      </c>
      <c r="AD159" t="s">
        <v>30</v>
      </c>
      <c r="AF159" t="s">
        <v>32</v>
      </c>
    </row>
    <row r="160" spans="1:32" ht="12.75" customHeight="1">
      <c r="A160" t="s">
        <v>75</v>
      </c>
      <c r="B160" s="3" t="s">
        <v>118</v>
      </c>
      <c r="C160" s="29">
        <v>45214.627</v>
      </c>
      <c r="E160">
        <f t="shared" si="19"/>
        <v>7359.4943526558263</v>
      </c>
      <c r="F160">
        <f t="shared" si="20"/>
        <v>7359.5</v>
      </c>
      <c r="G160">
        <f t="shared" si="21"/>
        <v>-3.0279350030468777E-3</v>
      </c>
      <c r="I160">
        <f t="shared" si="18"/>
        <v>-3.0279350030468777E-3</v>
      </c>
      <c r="O160">
        <f t="shared" ca="1" si="22"/>
        <v>-2.9228444113629163E-3</v>
      </c>
      <c r="Q160" s="2">
        <f t="shared" si="23"/>
        <v>30196.127</v>
      </c>
      <c r="AA160" t="s">
        <v>33</v>
      </c>
      <c r="AB160">
        <v>6</v>
      </c>
      <c r="AD160" t="s">
        <v>30</v>
      </c>
      <c r="AF160" t="s">
        <v>32</v>
      </c>
    </row>
    <row r="161" spans="1:32" ht="12.75" customHeight="1">
      <c r="A161" s="52" t="s">
        <v>523</v>
      </c>
      <c r="B161" s="54" t="s">
        <v>120</v>
      </c>
      <c r="C161" s="53">
        <v>45224.553999999996</v>
      </c>
      <c r="D161" s="53" t="s">
        <v>146</v>
      </c>
      <c r="E161">
        <f t="shared" si="19"/>
        <v>7378.0090121835028</v>
      </c>
      <c r="F161">
        <f t="shared" si="20"/>
        <v>7378</v>
      </c>
      <c r="G161">
        <f t="shared" si="21"/>
        <v>4.8320599962607957E-3</v>
      </c>
      <c r="I161">
        <f t="shared" si="18"/>
        <v>4.8320599962607957E-3</v>
      </c>
      <c r="O161">
        <f t="shared" ca="1" si="22"/>
        <v>-2.936220077371213E-3</v>
      </c>
      <c r="Q161" s="2">
        <f t="shared" si="23"/>
        <v>30206.053999999996</v>
      </c>
      <c r="AA161" t="s">
        <v>33</v>
      </c>
      <c r="AB161">
        <v>6</v>
      </c>
      <c r="AD161" t="s">
        <v>30</v>
      </c>
      <c r="AF161" t="s">
        <v>32</v>
      </c>
    </row>
    <row r="162" spans="1:32" ht="12.75" customHeight="1">
      <c r="A162" s="52" t="s">
        <v>523</v>
      </c>
      <c r="B162" s="54" t="s">
        <v>120</v>
      </c>
      <c r="C162" s="53">
        <v>45231.527000000002</v>
      </c>
      <c r="D162" s="53" t="s">
        <v>146</v>
      </c>
      <c r="E162">
        <f t="shared" si="19"/>
        <v>7391.0142223060611</v>
      </c>
      <c r="F162">
        <f t="shared" si="20"/>
        <v>7391</v>
      </c>
      <c r="G162">
        <f t="shared" si="21"/>
        <v>7.6255700041656382E-3</v>
      </c>
      <c r="I162">
        <f t="shared" si="18"/>
        <v>7.6255700041656382E-3</v>
      </c>
      <c r="O162">
        <f t="shared" ca="1" si="22"/>
        <v>-2.9456191940256909E-3</v>
      </c>
      <c r="Q162" s="2">
        <f t="shared" si="23"/>
        <v>30213.027000000002</v>
      </c>
      <c r="AA162" t="s">
        <v>33</v>
      </c>
      <c r="AB162">
        <v>11</v>
      </c>
      <c r="AD162" t="s">
        <v>30</v>
      </c>
      <c r="AF162" t="s">
        <v>32</v>
      </c>
    </row>
    <row r="163" spans="1:32" ht="12.75" customHeight="1">
      <c r="A163" t="s">
        <v>77</v>
      </c>
      <c r="B163" s="3"/>
      <c r="C163" s="29">
        <v>45247.607000000004</v>
      </c>
      <c r="E163">
        <f t="shared" si="19"/>
        <v>7421.0047254998944</v>
      </c>
      <c r="F163">
        <f t="shared" si="20"/>
        <v>7421</v>
      </c>
      <c r="G163">
        <f t="shared" si="21"/>
        <v>2.5336700055049732E-3</v>
      </c>
      <c r="I163">
        <f t="shared" si="18"/>
        <v>2.5336700055049732E-3</v>
      </c>
      <c r="O163">
        <f t="shared" ca="1" si="22"/>
        <v>-2.9673094632283333E-3</v>
      </c>
      <c r="Q163" s="2">
        <f t="shared" si="23"/>
        <v>30229.107000000004</v>
      </c>
      <c r="AA163" t="s">
        <v>33</v>
      </c>
      <c r="AB163">
        <v>6</v>
      </c>
      <c r="AD163" t="s">
        <v>30</v>
      </c>
      <c r="AF163" t="s">
        <v>32</v>
      </c>
    </row>
    <row r="164" spans="1:32" ht="12.75" customHeight="1">
      <c r="A164" t="s">
        <v>77</v>
      </c>
      <c r="B164" s="3"/>
      <c r="C164" s="29">
        <v>45247.608999999997</v>
      </c>
      <c r="E164">
        <f t="shared" si="19"/>
        <v>7421.0084556619704</v>
      </c>
      <c r="F164">
        <f t="shared" si="20"/>
        <v>7421</v>
      </c>
      <c r="G164">
        <f t="shared" si="21"/>
        <v>4.5336699986364692E-3</v>
      </c>
      <c r="I164">
        <f t="shared" si="18"/>
        <v>4.5336699986364692E-3</v>
      </c>
      <c r="O164">
        <f t="shared" ca="1" si="22"/>
        <v>-2.9673094632283333E-3</v>
      </c>
      <c r="Q164" s="2">
        <f t="shared" si="23"/>
        <v>30229.108999999997</v>
      </c>
      <c r="AA164" t="s">
        <v>33</v>
      </c>
      <c r="AB164">
        <v>9</v>
      </c>
      <c r="AD164" t="s">
        <v>30</v>
      </c>
      <c r="AF164" t="s">
        <v>32</v>
      </c>
    </row>
    <row r="165" spans="1:32" ht="12.75" customHeight="1">
      <c r="A165" t="s">
        <v>77</v>
      </c>
      <c r="B165" s="3" t="s">
        <v>118</v>
      </c>
      <c r="C165" s="29">
        <v>45249.491999999998</v>
      </c>
      <c r="E165">
        <f t="shared" si="19"/>
        <v>7424.5204032685642</v>
      </c>
      <c r="F165">
        <f t="shared" si="20"/>
        <v>7424.5</v>
      </c>
      <c r="G165">
        <f t="shared" si="21"/>
        <v>1.0939615000097547E-2</v>
      </c>
      <c r="I165">
        <f t="shared" si="18"/>
        <v>1.0939615000097547E-2</v>
      </c>
      <c r="O165">
        <f t="shared" ca="1" si="22"/>
        <v>-2.9698399946353087E-3</v>
      </c>
      <c r="Q165" s="2">
        <f t="shared" si="23"/>
        <v>30230.991999999998</v>
      </c>
      <c r="AA165" t="s">
        <v>33</v>
      </c>
      <c r="AB165">
        <v>8</v>
      </c>
      <c r="AD165" t="s">
        <v>30</v>
      </c>
      <c r="AF165" t="s">
        <v>32</v>
      </c>
    </row>
    <row r="166" spans="1:32" ht="12.75" customHeight="1">
      <c r="A166" t="s">
        <v>77</v>
      </c>
      <c r="B166" s="3"/>
      <c r="C166" s="29">
        <v>45252.423000000003</v>
      </c>
      <c r="E166">
        <f t="shared" si="19"/>
        <v>7429.9869558096862</v>
      </c>
      <c r="F166">
        <f t="shared" si="20"/>
        <v>7430</v>
      </c>
      <c r="G166">
        <f t="shared" si="21"/>
        <v>-6.9939000022714026E-3</v>
      </c>
      <c r="I166">
        <f t="shared" si="18"/>
        <v>-6.9939000022714026E-3</v>
      </c>
      <c r="O166">
        <f t="shared" ca="1" si="22"/>
        <v>-2.9738165439891265E-3</v>
      </c>
      <c r="Q166" s="2">
        <f t="shared" si="23"/>
        <v>30233.923000000003</v>
      </c>
      <c r="AA166" t="s">
        <v>33</v>
      </c>
      <c r="AB166">
        <v>9</v>
      </c>
      <c r="AD166" t="s">
        <v>30</v>
      </c>
      <c r="AF166" t="s">
        <v>32</v>
      </c>
    </row>
    <row r="167" spans="1:32" ht="12.75" customHeight="1">
      <c r="A167" t="s">
        <v>77</v>
      </c>
      <c r="B167" s="3" t="s">
        <v>118</v>
      </c>
      <c r="C167" s="29">
        <v>45263.417000000001</v>
      </c>
      <c r="E167">
        <f t="shared" si="19"/>
        <v>7450.4916568117342</v>
      </c>
      <c r="F167">
        <f t="shared" si="20"/>
        <v>7450.5</v>
      </c>
      <c r="G167">
        <f t="shared" si="21"/>
        <v>-4.4733649992849678E-3</v>
      </c>
      <c r="I167">
        <f t="shared" si="18"/>
        <v>-4.4733649992849678E-3</v>
      </c>
      <c r="O167">
        <f t="shared" ca="1" si="22"/>
        <v>-2.9886382279442655E-3</v>
      </c>
      <c r="Q167" s="2">
        <f t="shared" si="23"/>
        <v>30244.917000000001</v>
      </c>
      <c r="AA167" t="s">
        <v>33</v>
      </c>
      <c r="AB167">
        <v>8</v>
      </c>
      <c r="AD167" t="s">
        <v>30</v>
      </c>
      <c r="AF167" t="s">
        <v>32</v>
      </c>
    </row>
    <row r="168" spans="1:32" ht="12.75" customHeight="1">
      <c r="A168" t="s">
        <v>78</v>
      </c>
      <c r="B168" s="3" t="s">
        <v>118</v>
      </c>
      <c r="C168" s="29">
        <v>45277.370999999999</v>
      </c>
      <c r="E168">
        <f t="shared" si="19"/>
        <v>7476.5169977051819</v>
      </c>
      <c r="F168">
        <f t="shared" si="20"/>
        <v>7476.5</v>
      </c>
      <c r="G168">
        <f t="shared" si="21"/>
        <v>9.1136549963266589E-3</v>
      </c>
      <c r="I168">
        <f t="shared" ref="I168:I194" si="24">+G168</f>
        <v>9.1136549963266589E-3</v>
      </c>
      <c r="O168">
        <f t="shared" ca="1" si="22"/>
        <v>-3.0074364612532223E-3</v>
      </c>
      <c r="Q168" s="2">
        <f t="shared" si="23"/>
        <v>30258.870999999999</v>
      </c>
      <c r="AA168" t="s">
        <v>33</v>
      </c>
      <c r="AB168">
        <v>8</v>
      </c>
      <c r="AD168" t="s">
        <v>30</v>
      </c>
      <c r="AF168" t="s">
        <v>32</v>
      </c>
    </row>
    <row r="169" spans="1:32" ht="12.75" customHeight="1">
      <c r="A169" t="s">
        <v>78</v>
      </c>
      <c r="B169" s="3"/>
      <c r="C169" s="29">
        <v>45323.212</v>
      </c>
      <c r="E169">
        <f t="shared" si="19"/>
        <v>7562.0141778611751</v>
      </c>
      <c r="F169">
        <f t="shared" si="20"/>
        <v>7562</v>
      </c>
      <c r="G169">
        <f t="shared" si="21"/>
        <v>7.6017399987904355E-3</v>
      </c>
      <c r="I169">
        <f t="shared" si="24"/>
        <v>7.6017399987904355E-3</v>
      </c>
      <c r="O169">
        <f t="shared" ca="1" si="22"/>
        <v>-3.0692537284807545E-3</v>
      </c>
      <c r="Q169" s="2">
        <f t="shared" si="23"/>
        <v>30304.712</v>
      </c>
      <c r="AA169" t="s">
        <v>33</v>
      </c>
      <c r="AB169">
        <v>9</v>
      </c>
      <c r="AD169" t="s">
        <v>30</v>
      </c>
      <c r="AF169" t="s">
        <v>32</v>
      </c>
    </row>
    <row r="170" spans="1:32" ht="12.75" customHeight="1">
      <c r="A170" t="s">
        <v>78</v>
      </c>
      <c r="B170" s="3" t="s">
        <v>118</v>
      </c>
      <c r="C170" s="29">
        <v>45328.292000000001</v>
      </c>
      <c r="E170">
        <f t="shared" si="19"/>
        <v>7571.4887895666925</v>
      </c>
      <c r="F170">
        <f t="shared" si="20"/>
        <v>7571.5</v>
      </c>
      <c r="G170">
        <f t="shared" si="21"/>
        <v>-6.0106949968030676E-3</v>
      </c>
      <c r="I170">
        <f t="shared" si="24"/>
        <v>-6.0106949968030676E-3</v>
      </c>
      <c r="O170">
        <f t="shared" ca="1" si="22"/>
        <v>-3.0761223137282579E-3</v>
      </c>
      <c r="Q170" s="2">
        <f t="shared" si="23"/>
        <v>30309.792000000001</v>
      </c>
      <c r="AA170" t="s">
        <v>33</v>
      </c>
      <c r="AB170">
        <v>6</v>
      </c>
      <c r="AD170" t="s">
        <v>30</v>
      </c>
      <c r="AF170" t="s">
        <v>32</v>
      </c>
    </row>
    <row r="171" spans="1:32" ht="12.75" customHeight="1">
      <c r="A171" t="s">
        <v>78</v>
      </c>
      <c r="B171" s="3" t="s">
        <v>118</v>
      </c>
      <c r="C171" s="29">
        <v>45335.252999999997</v>
      </c>
      <c r="E171">
        <f t="shared" si="19"/>
        <v>7584.4716187166996</v>
      </c>
      <c r="F171">
        <f t="shared" si="20"/>
        <v>7584.5</v>
      </c>
      <c r="G171">
        <f t="shared" si="21"/>
        <v>-1.5217185005894862E-2</v>
      </c>
      <c r="I171">
        <f t="shared" si="24"/>
        <v>-1.5217185005894862E-2</v>
      </c>
      <c r="O171">
        <f t="shared" ca="1" si="22"/>
        <v>-3.0855214303827359E-3</v>
      </c>
      <c r="Q171" s="2">
        <f t="shared" si="23"/>
        <v>30316.752999999997</v>
      </c>
      <c r="AA171" t="s">
        <v>33</v>
      </c>
      <c r="AB171">
        <v>7</v>
      </c>
      <c r="AD171" t="s">
        <v>30</v>
      </c>
      <c r="AF171" t="s">
        <v>32</v>
      </c>
    </row>
    <row r="172" spans="1:32" ht="12.75" customHeight="1">
      <c r="A172" t="s">
        <v>78</v>
      </c>
      <c r="B172" s="3"/>
      <c r="C172" s="29">
        <v>45346.26</v>
      </c>
      <c r="E172">
        <f t="shared" si="19"/>
        <v>7605.0005657723368</v>
      </c>
      <c r="F172">
        <f t="shared" si="20"/>
        <v>7605</v>
      </c>
      <c r="G172">
        <f t="shared" si="21"/>
        <v>3.0335000337800011E-4</v>
      </c>
      <c r="I172">
        <f t="shared" si="24"/>
        <v>3.0335000337800011E-4</v>
      </c>
      <c r="O172">
        <f t="shared" ca="1" si="22"/>
        <v>-3.1003431143378749E-3</v>
      </c>
      <c r="Q172" s="2">
        <f t="shared" si="23"/>
        <v>30327.760000000002</v>
      </c>
      <c r="AA172" t="s">
        <v>33</v>
      </c>
      <c r="AB172">
        <v>11</v>
      </c>
      <c r="AD172" t="s">
        <v>30</v>
      </c>
      <c r="AF172" t="s">
        <v>32</v>
      </c>
    </row>
    <row r="173" spans="1:32" ht="12.75" customHeight="1">
      <c r="A173" t="s">
        <v>78</v>
      </c>
      <c r="B173" s="3"/>
      <c r="C173" s="29">
        <v>45353.233999999997</v>
      </c>
      <c r="E173">
        <f t="shared" si="19"/>
        <v>7618.0076409759195</v>
      </c>
      <c r="F173">
        <f t="shared" si="20"/>
        <v>7618</v>
      </c>
      <c r="G173">
        <f t="shared" si="21"/>
        <v>4.0968599932966754E-3</v>
      </c>
      <c r="I173">
        <f t="shared" si="24"/>
        <v>4.0968599932966754E-3</v>
      </c>
      <c r="O173">
        <f t="shared" ca="1" si="22"/>
        <v>-3.1097422309923537E-3</v>
      </c>
      <c r="Q173" s="2">
        <f t="shared" si="23"/>
        <v>30334.733999999997</v>
      </c>
      <c r="AA173" t="s">
        <v>33</v>
      </c>
      <c r="AB173">
        <v>12</v>
      </c>
      <c r="AD173" t="s">
        <v>30</v>
      </c>
      <c r="AF173" t="s">
        <v>32</v>
      </c>
    </row>
    <row r="174" spans="1:32" ht="12.75" customHeight="1">
      <c r="A174" t="s">
        <v>78</v>
      </c>
      <c r="B174" s="3" t="s">
        <v>118</v>
      </c>
      <c r="C174" s="29">
        <v>45357.254000000001</v>
      </c>
      <c r="E174">
        <f t="shared" si="19"/>
        <v>7625.5052667743848</v>
      </c>
      <c r="F174">
        <f t="shared" si="20"/>
        <v>7625.5</v>
      </c>
      <c r="G174">
        <f t="shared" si="21"/>
        <v>2.8238849990884773E-3</v>
      </c>
      <c r="I174">
        <f t="shared" si="24"/>
        <v>2.8238849990884773E-3</v>
      </c>
      <c r="O174">
        <f t="shared" ca="1" si="22"/>
        <v>-3.1151647982930147E-3</v>
      </c>
      <c r="Q174" s="2">
        <f t="shared" si="23"/>
        <v>30338.754000000001</v>
      </c>
      <c r="AA174" t="s">
        <v>33</v>
      </c>
      <c r="AB174">
        <v>6</v>
      </c>
      <c r="AD174" t="s">
        <v>30</v>
      </c>
      <c r="AF174" t="s">
        <v>32</v>
      </c>
    </row>
    <row r="175" spans="1:32" ht="12.75" customHeight="1">
      <c r="A175" t="s">
        <v>79</v>
      </c>
      <c r="B175" s="3"/>
      <c r="C175" s="29">
        <v>45536.595999999998</v>
      </c>
      <c r="E175">
        <f t="shared" si="19"/>
        <v>7959.9926314378035</v>
      </c>
      <c r="F175">
        <f t="shared" si="20"/>
        <v>7960</v>
      </c>
      <c r="G175">
        <f t="shared" si="21"/>
        <v>-3.9508000045316294E-3</v>
      </c>
      <c r="I175">
        <f t="shared" si="24"/>
        <v>-3.9508000045316294E-3</v>
      </c>
      <c r="O175">
        <f t="shared" ca="1" si="22"/>
        <v>-3.35701129990248E-3</v>
      </c>
      <c r="Q175" s="2">
        <f t="shared" si="23"/>
        <v>30518.095999999998</v>
      </c>
      <c r="AA175" t="s">
        <v>33</v>
      </c>
      <c r="AB175">
        <v>10</v>
      </c>
      <c r="AD175" t="s">
        <v>30</v>
      </c>
      <c r="AF175" t="s">
        <v>32</v>
      </c>
    </row>
    <row r="176" spans="1:32" ht="12.75" customHeight="1">
      <c r="A176" t="s">
        <v>79</v>
      </c>
      <c r="B176" s="3" t="s">
        <v>118</v>
      </c>
      <c r="C176" s="29">
        <v>45540.595999999998</v>
      </c>
      <c r="E176">
        <f t="shared" si="19"/>
        <v>7967.452955615373</v>
      </c>
      <c r="F176">
        <f t="shared" si="20"/>
        <v>7967.5</v>
      </c>
      <c r="G176">
        <f t="shared" si="21"/>
        <v>-2.5223775002814364E-2</v>
      </c>
      <c r="I176">
        <f t="shared" si="24"/>
        <v>-2.5223775002814364E-2</v>
      </c>
      <c r="O176">
        <f t="shared" ca="1" si="22"/>
        <v>-3.3624338672031402E-3</v>
      </c>
      <c r="Q176" s="2">
        <f t="shared" si="23"/>
        <v>30522.095999999998</v>
      </c>
      <c r="AA176" t="s">
        <v>33</v>
      </c>
      <c r="AB176">
        <v>6</v>
      </c>
      <c r="AD176" t="s">
        <v>30</v>
      </c>
      <c r="AF176" t="s">
        <v>32</v>
      </c>
    </row>
    <row r="177" spans="1:32" ht="12.75" customHeight="1">
      <c r="A177" t="s">
        <v>79</v>
      </c>
      <c r="B177" s="3"/>
      <c r="C177" s="29">
        <v>45543.561000000002</v>
      </c>
      <c r="E177">
        <f t="shared" si="19"/>
        <v>7972.9829209120035</v>
      </c>
      <c r="F177">
        <f t="shared" si="20"/>
        <v>7973</v>
      </c>
      <c r="G177">
        <f t="shared" si="21"/>
        <v>-9.1572899982566014E-3</v>
      </c>
      <c r="I177">
        <f t="shared" si="24"/>
        <v>-9.1572899982566014E-3</v>
      </c>
      <c r="O177">
        <f t="shared" ca="1" si="22"/>
        <v>-3.366410416556958E-3</v>
      </c>
      <c r="Q177" s="2">
        <f t="shared" si="23"/>
        <v>30525.061000000002</v>
      </c>
      <c r="AA177" t="s">
        <v>33</v>
      </c>
      <c r="AB177">
        <v>7</v>
      </c>
      <c r="AD177" t="s">
        <v>30</v>
      </c>
      <c r="AF177" t="s">
        <v>32</v>
      </c>
    </row>
    <row r="178" spans="1:32" ht="12.75" customHeight="1">
      <c r="A178" t="s">
        <v>80</v>
      </c>
      <c r="B178" s="3"/>
      <c r="C178" s="29">
        <v>45566.614999999998</v>
      </c>
      <c r="E178">
        <f t="shared" si="19"/>
        <v>8015.9804993094203</v>
      </c>
      <c r="F178">
        <f t="shared" si="20"/>
        <v>8016</v>
      </c>
      <c r="G178">
        <f t="shared" si="21"/>
        <v>-1.0455679999722634E-2</v>
      </c>
      <c r="I178">
        <f t="shared" si="24"/>
        <v>-1.0455679999722634E-2</v>
      </c>
      <c r="O178">
        <f t="shared" ca="1" si="22"/>
        <v>-3.3974998024140792E-3</v>
      </c>
      <c r="Q178" s="2">
        <f t="shared" si="23"/>
        <v>30548.114999999998</v>
      </c>
      <c r="AA178" t="s">
        <v>33</v>
      </c>
      <c r="AB178">
        <v>7</v>
      </c>
      <c r="AD178" t="s">
        <v>30</v>
      </c>
      <c r="AF178" t="s">
        <v>32</v>
      </c>
    </row>
    <row r="179" spans="1:32" ht="12.75" customHeight="1">
      <c r="A179" t="s">
        <v>80</v>
      </c>
      <c r="B179" s="3" t="s">
        <v>118</v>
      </c>
      <c r="C179" s="29">
        <v>45585.65</v>
      </c>
      <c r="E179">
        <f t="shared" si="19"/>
        <v>8051.4823169894362</v>
      </c>
      <c r="F179">
        <f t="shared" si="20"/>
        <v>8051.5</v>
      </c>
      <c r="G179">
        <f t="shared" si="21"/>
        <v>-9.481095003138762E-3</v>
      </c>
      <c r="I179">
        <f t="shared" si="24"/>
        <v>-9.481095003138762E-3</v>
      </c>
      <c r="O179">
        <f t="shared" ca="1" si="22"/>
        <v>-3.4231666209705402E-3</v>
      </c>
      <c r="Q179" s="2">
        <f t="shared" si="23"/>
        <v>30567.15</v>
      </c>
      <c r="AA179" t="s">
        <v>33</v>
      </c>
      <c r="AB179">
        <v>7</v>
      </c>
      <c r="AD179" t="s">
        <v>30</v>
      </c>
      <c r="AF179" t="s">
        <v>32</v>
      </c>
    </row>
    <row r="180" spans="1:32" ht="12.75" customHeight="1">
      <c r="A180" t="s">
        <v>80</v>
      </c>
      <c r="B180" s="3"/>
      <c r="C180" s="29">
        <v>45594.508999999998</v>
      </c>
      <c r="E180">
        <f t="shared" si="19"/>
        <v>8068.0050699617022</v>
      </c>
      <c r="F180">
        <f t="shared" si="20"/>
        <v>8068</v>
      </c>
      <c r="G180">
        <f t="shared" si="21"/>
        <v>2.718359995924402E-3</v>
      </c>
      <c r="I180">
        <f t="shared" si="24"/>
        <v>2.718359995924402E-3</v>
      </c>
      <c r="O180">
        <f t="shared" ca="1" si="22"/>
        <v>-3.4350962690319936E-3</v>
      </c>
      <c r="Q180" s="2">
        <f t="shared" si="23"/>
        <v>30576.008999999998</v>
      </c>
      <c r="AB180">
        <v>5</v>
      </c>
      <c r="AD180" t="s">
        <v>30</v>
      </c>
      <c r="AF180" t="s">
        <v>32</v>
      </c>
    </row>
    <row r="181" spans="1:32" ht="12.75" customHeight="1">
      <c r="A181" t="s">
        <v>80</v>
      </c>
      <c r="B181" s="3"/>
      <c r="C181" s="29">
        <v>45596.654999999999</v>
      </c>
      <c r="E181">
        <f t="shared" si="19"/>
        <v>8072.0075338829702</v>
      </c>
      <c r="F181">
        <f t="shared" si="20"/>
        <v>8072</v>
      </c>
      <c r="G181">
        <f t="shared" ref="G181:G194" si="25">+C181-(C$7+F181*C$8)</f>
        <v>4.039439998450689E-3</v>
      </c>
      <c r="I181">
        <f t="shared" si="24"/>
        <v>4.039439998450689E-3</v>
      </c>
      <c r="O181">
        <f t="shared" ca="1" si="22"/>
        <v>-3.4379883049256792E-3</v>
      </c>
      <c r="Q181" s="2">
        <f t="shared" si="23"/>
        <v>30578.154999999999</v>
      </c>
      <c r="AA181" t="s">
        <v>33</v>
      </c>
      <c r="AB181">
        <v>8</v>
      </c>
      <c r="AD181" t="s">
        <v>30</v>
      </c>
      <c r="AF181" t="s">
        <v>32</v>
      </c>
    </row>
    <row r="182" spans="1:32" ht="12.75" customHeight="1">
      <c r="A182" t="s">
        <v>81</v>
      </c>
      <c r="B182" s="3"/>
      <c r="C182" s="29">
        <v>45624.536999999997</v>
      </c>
      <c r="E182">
        <f t="shared" si="19"/>
        <v>8124.0097235627154</v>
      </c>
      <c r="F182">
        <f t="shared" si="20"/>
        <v>8124</v>
      </c>
      <c r="G182">
        <f t="shared" si="25"/>
        <v>5.2134799916530028E-3</v>
      </c>
      <c r="I182">
        <f t="shared" si="24"/>
        <v>5.2134799916530028E-3</v>
      </c>
      <c r="O182">
        <f t="shared" ca="1" si="22"/>
        <v>-3.4755847715435928E-3</v>
      </c>
      <c r="Q182" s="2">
        <f t="shared" si="23"/>
        <v>30606.036999999997</v>
      </c>
      <c r="AA182" t="s">
        <v>33</v>
      </c>
      <c r="AB182">
        <v>6</v>
      </c>
      <c r="AD182" t="s">
        <v>30</v>
      </c>
      <c r="AF182" t="s">
        <v>32</v>
      </c>
    </row>
    <row r="183" spans="1:32" ht="12.75" customHeight="1">
      <c r="A183" t="s">
        <v>81</v>
      </c>
      <c r="B183" s="3" t="s">
        <v>118</v>
      </c>
      <c r="C183" s="29">
        <v>45634.45</v>
      </c>
      <c r="E183">
        <f t="shared" si="19"/>
        <v>8142.4982719557775</v>
      </c>
      <c r="F183">
        <f t="shared" si="20"/>
        <v>8142.5</v>
      </c>
      <c r="G183">
        <f t="shared" si="25"/>
        <v>-9.2652500461554155E-4</v>
      </c>
      <c r="I183">
        <f t="shared" si="24"/>
        <v>-9.2652500461554155E-4</v>
      </c>
      <c r="O183">
        <f t="shared" ca="1" si="22"/>
        <v>-3.4889604375518894E-3</v>
      </c>
      <c r="Q183" s="2">
        <f t="shared" si="23"/>
        <v>30615.949999999997</v>
      </c>
      <c r="AA183" t="s">
        <v>33</v>
      </c>
      <c r="AB183">
        <v>7</v>
      </c>
      <c r="AD183" t="s">
        <v>30</v>
      </c>
      <c r="AF183" t="s">
        <v>32</v>
      </c>
    </row>
    <row r="184" spans="1:32" ht="12.75" customHeight="1">
      <c r="A184" t="s">
        <v>81</v>
      </c>
      <c r="B184" s="3"/>
      <c r="C184" s="29">
        <v>45659.387999999999</v>
      </c>
      <c r="E184">
        <f t="shared" si="19"/>
        <v>8189.0096630408398</v>
      </c>
      <c r="F184">
        <f t="shared" si="20"/>
        <v>8189</v>
      </c>
      <c r="G184">
        <f t="shared" si="25"/>
        <v>5.1810299992212094E-3</v>
      </c>
      <c r="I184">
        <f t="shared" si="24"/>
        <v>5.1810299992212094E-3</v>
      </c>
      <c r="O184">
        <f t="shared" ca="1" si="22"/>
        <v>-3.5225803548159852E-3</v>
      </c>
      <c r="Q184" s="2">
        <f t="shared" si="23"/>
        <v>30640.887999999999</v>
      </c>
      <c r="AA184" t="s">
        <v>33</v>
      </c>
      <c r="AB184">
        <v>9</v>
      </c>
      <c r="AD184" t="s">
        <v>30</v>
      </c>
      <c r="AF184" t="s">
        <v>32</v>
      </c>
    </row>
    <row r="185" spans="1:32" ht="12.75" customHeight="1">
      <c r="A185" t="s">
        <v>82</v>
      </c>
      <c r="B185" s="3" t="s">
        <v>118</v>
      </c>
      <c r="C185" s="29">
        <v>45670.328000000001</v>
      </c>
      <c r="E185">
        <f t="shared" si="19"/>
        <v>8209.4136496664978</v>
      </c>
      <c r="F185">
        <f t="shared" si="20"/>
        <v>8209.5</v>
      </c>
      <c r="G185">
        <f t="shared" si="25"/>
        <v>-4.6298435001517646E-2</v>
      </c>
      <c r="I185">
        <f t="shared" si="24"/>
        <v>-4.6298435001517646E-2</v>
      </c>
      <c r="O185">
        <f t="shared" ca="1" si="22"/>
        <v>-3.5374020387711242E-3</v>
      </c>
      <c r="Q185" s="2">
        <f t="shared" si="23"/>
        <v>30651.828000000001</v>
      </c>
      <c r="AA185" t="s">
        <v>33</v>
      </c>
      <c r="AB185">
        <v>7</v>
      </c>
      <c r="AD185" t="s">
        <v>30</v>
      </c>
      <c r="AF185" t="s">
        <v>32</v>
      </c>
    </row>
    <row r="186" spans="1:32" ht="12.75" customHeight="1">
      <c r="A186" t="s">
        <v>82</v>
      </c>
      <c r="B186" s="3"/>
      <c r="C186" s="29">
        <v>45680.296999999999</v>
      </c>
      <c r="E186">
        <f t="shared" si="19"/>
        <v>8228.0066425980403</v>
      </c>
      <c r="F186">
        <f t="shared" si="20"/>
        <v>8228</v>
      </c>
      <c r="G186">
        <f t="shared" si="25"/>
        <v>3.5615599990705959E-3</v>
      </c>
      <c r="I186">
        <f t="shared" si="24"/>
        <v>3.5615599990705959E-3</v>
      </c>
      <c r="O186">
        <f t="shared" ca="1" si="22"/>
        <v>-3.5507777047794208E-3</v>
      </c>
      <c r="Q186" s="2">
        <f t="shared" si="23"/>
        <v>30661.796999999999</v>
      </c>
      <c r="AA186" t="s">
        <v>33</v>
      </c>
      <c r="AB186">
        <v>6</v>
      </c>
      <c r="AD186" t="s">
        <v>30</v>
      </c>
      <c r="AF186" t="s">
        <v>32</v>
      </c>
    </row>
    <row r="187" spans="1:32" ht="12.75" customHeight="1">
      <c r="A187" t="s">
        <v>82</v>
      </c>
      <c r="B187" s="3" t="s">
        <v>118</v>
      </c>
      <c r="C187" s="29">
        <v>45691.273999999998</v>
      </c>
      <c r="E187">
        <f t="shared" si="19"/>
        <v>8248.4796372223336</v>
      </c>
      <c r="F187">
        <f t="shared" si="20"/>
        <v>8248.5</v>
      </c>
      <c r="G187">
        <f t="shared" si="25"/>
        <v>-1.0917905005044304E-2</v>
      </c>
      <c r="I187">
        <f t="shared" si="24"/>
        <v>-1.0917905005044304E-2</v>
      </c>
      <c r="O187">
        <f t="shared" ca="1" si="22"/>
        <v>-3.5655993887345598E-3</v>
      </c>
      <c r="Q187" s="2">
        <f t="shared" si="23"/>
        <v>30672.773999999998</v>
      </c>
      <c r="AA187" t="s">
        <v>33</v>
      </c>
      <c r="AB187">
        <v>6</v>
      </c>
      <c r="AD187" t="s">
        <v>92</v>
      </c>
      <c r="AF187" t="s">
        <v>32</v>
      </c>
    </row>
    <row r="188" spans="1:32" ht="12.75" customHeight="1">
      <c r="A188" t="s">
        <v>82</v>
      </c>
      <c r="B188" s="3"/>
      <c r="C188" s="29">
        <v>45702.277999999998</v>
      </c>
      <c r="E188">
        <f t="shared" si="19"/>
        <v>8269.0029890348287</v>
      </c>
      <c r="F188">
        <f t="shared" si="20"/>
        <v>8269</v>
      </c>
      <c r="G188">
        <f t="shared" si="25"/>
        <v>1.6026299999793991E-3</v>
      </c>
      <c r="I188">
        <f t="shared" si="24"/>
        <v>1.6026299999793991E-3</v>
      </c>
      <c r="O188">
        <f t="shared" ca="1" si="22"/>
        <v>-3.5804210726896987E-3</v>
      </c>
      <c r="Q188" s="2">
        <f t="shared" si="23"/>
        <v>30683.777999999998</v>
      </c>
      <c r="AA188" t="s">
        <v>33</v>
      </c>
      <c r="AB188">
        <v>10</v>
      </c>
      <c r="AD188" t="s">
        <v>30</v>
      </c>
      <c r="AF188" t="s">
        <v>32</v>
      </c>
    </row>
    <row r="189" spans="1:32" ht="12.75" customHeight="1">
      <c r="A189" t="s">
        <v>82</v>
      </c>
      <c r="B189" s="3" t="s">
        <v>118</v>
      </c>
      <c r="C189" s="29">
        <v>45705.233</v>
      </c>
      <c r="E189">
        <f t="shared" si="19"/>
        <v>8274.5143035210112</v>
      </c>
      <c r="F189">
        <f t="shared" si="20"/>
        <v>8274.5</v>
      </c>
      <c r="G189">
        <f t="shared" si="25"/>
        <v>7.6691149952239357E-3</v>
      </c>
      <c r="I189">
        <f t="shared" si="24"/>
        <v>7.6691149952239357E-3</v>
      </c>
      <c r="O189">
        <f t="shared" ca="1" si="22"/>
        <v>-3.5843976220435165E-3</v>
      </c>
      <c r="Q189" s="2">
        <f t="shared" si="23"/>
        <v>30686.733</v>
      </c>
      <c r="AA189" t="s">
        <v>33</v>
      </c>
      <c r="AB189">
        <v>6</v>
      </c>
      <c r="AD189" t="s">
        <v>30</v>
      </c>
      <c r="AF189" t="s">
        <v>32</v>
      </c>
    </row>
    <row r="190" spans="1:32" ht="12.75" customHeight="1">
      <c r="A190" t="s">
        <v>83</v>
      </c>
      <c r="B190" s="3" t="s">
        <v>118</v>
      </c>
      <c r="C190" s="29">
        <v>45903.591999999997</v>
      </c>
      <c r="E190">
        <f t="shared" si="19"/>
        <v>8644.4699144056412</v>
      </c>
      <c r="F190">
        <f t="shared" si="20"/>
        <v>8644.5</v>
      </c>
      <c r="G190">
        <f t="shared" si="25"/>
        <v>-1.6130985000927467E-2</v>
      </c>
      <c r="I190">
        <f t="shared" si="24"/>
        <v>-1.6130985000927467E-2</v>
      </c>
      <c r="O190">
        <f t="shared" ca="1" si="22"/>
        <v>-3.8519109422094429E-3</v>
      </c>
      <c r="Q190" s="2">
        <f t="shared" si="23"/>
        <v>30885.091999999997</v>
      </c>
      <c r="AA190" t="s">
        <v>33</v>
      </c>
      <c r="AB190">
        <v>6</v>
      </c>
      <c r="AD190" t="s">
        <v>30</v>
      </c>
      <c r="AF190" t="s">
        <v>32</v>
      </c>
    </row>
    <row r="191" spans="1:32" ht="12.75" customHeight="1">
      <c r="A191" t="s">
        <v>83</v>
      </c>
      <c r="B191" s="3"/>
      <c r="C191" s="29">
        <v>45913.542000000001</v>
      </c>
      <c r="E191">
        <f t="shared" si="19"/>
        <v>8663.0274707973531</v>
      </c>
      <c r="F191">
        <f t="shared" si="20"/>
        <v>8663</v>
      </c>
      <c r="G191">
        <f t="shared" si="25"/>
        <v>1.4729009999427944E-2</v>
      </c>
      <c r="I191">
        <f t="shared" si="24"/>
        <v>1.4729009999427944E-2</v>
      </c>
      <c r="O191">
        <f t="shared" ca="1" si="22"/>
        <v>-3.8652866082177387E-3</v>
      </c>
      <c r="Q191" s="2">
        <f t="shared" si="23"/>
        <v>30895.042000000001</v>
      </c>
      <c r="AA191" t="s">
        <v>33</v>
      </c>
      <c r="AB191">
        <v>6</v>
      </c>
      <c r="AD191" t="s">
        <v>30</v>
      </c>
      <c r="AF191" t="s">
        <v>32</v>
      </c>
    </row>
    <row r="192" spans="1:32" ht="12.75" customHeight="1">
      <c r="A192" t="s">
        <v>83</v>
      </c>
      <c r="B192" s="3"/>
      <c r="C192" s="29">
        <v>45914.601999999999</v>
      </c>
      <c r="E192">
        <f t="shared" si="19"/>
        <v>8665.004456704406</v>
      </c>
      <c r="F192">
        <f t="shared" si="20"/>
        <v>8665</v>
      </c>
      <c r="G192">
        <f t="shared" si="25"/>
        <v>2.3895499980426393E-3</v>
      </c>
      <c r="I192">
        <f t="shared" si="24"/>
        <v>2.3895499980426393E-3</v>
      </c>
      <c r="O192">
        <f t="shared" ca="1" si="22"/>
        <v>-3.8667326261645819E-3</v>
      </c>
      <c r="Q192" s="2">
        <f t="shared" si="23"/>
        <v>30896.101999999999</v>
      </c>
      <c r="AA192" t="s">
        <v>33</v>
      </c>
      <c r="AB192">
        <v>8</v>
      </c>
      <c r="AD192" t="s">
        <v>30</v>
      </c>
      <c r="AF192" t="s">
        <v>32</v>
      </c>
    </row>
    <row r="193" spans="1:32" ht="12.75" customHeight="1">
      <c r="A193" t="s">
        <v>83</v>
      </c>
      <c r="B193" s="3" t="s">
        <v>118</v>
      </c>
      <c r="C193" s="29">
        <v>45917.550999999999</v>
      </c>
      <c r="E193">
        <f t="shared" si="19"/>
        <v>8670.5045807043207</v>
      </c>
      <c r="F193">
        <f t="shared" si="20"/>
        <v>8670.5</v>
      </c>
      <c r="G193">
        <f t="shared" si="25"/>
        <v>2.4560349993407726E-3</v>
      </c>
      <c r="I193">
        <f t="shared" si="24"/>
        <v>2.4560349993407726E-3</v>
      </c>
      <c r="O193">
        <f t="shared" ca="1" si="22"/>
        <v>-3.8707091755183997E-3</v>
      </c>
      <c r="Q193" s="2">
        <f t="shared" si="23"/>
        <v>30899.050999999999</v>
      </c>
      <c r="AA193" t="s">
        <v>33</v>
      </c>
      <c r="AB193">
        <v>5</v>
      </c>
      <c r="AD193" t="s">
        <v>30</v>
      </c>
      <c r="AF193" t="s">
        <v>32</v>
      </c>
    </row>
    <row r="194" spans="1:32" ht="12.75" customHeight="1">
      <c r="A194" t="s">
        <v>83</v>
      </c>
      <c r="B194" s="3"/>
      <c r="C194" s="29">
        <v>45921.576999999997</v>
      </c>
      <c r="E194">
        <f t="shared" si="19"/>
        <v>8678.0133969890394</v>
      </c>
      <c r="F194">
        <f t="shared" si="20"/>
        <v>8678</v>
      </c>
      <c r="G194">
        <f t="shared" si="25"/>
        <v>7.1830599990789779E-3</v>
      </c>
      <c r="I194">
        <f t="shared" si="24"/>
        <v>7.1830599990789779E-3</v>
      </c>
      <c r="O194">
        <f t="shared" ca="1" si="22"/>
        <v>-3.8761317428190607E-3</v>
      </c>
      <c r="Q194" s="2">
        <f t="shared" si="23"/>
        <v>30903.076999999997</v>
      </c>
      <c r="AA194" t="s">
        <v>33</v>
      </c>
      <c r="AB194">
        <v>6</v>
      </c>
      <c r="AD194" t="s">
        <v>30</v>
      </c>
      <c r="AF194" t="s">
        <v>32</v>
      </c>
    </row>
    <row r="195" spans="1:32" ht="12.75" customHeight="1">
      <c r="A195" t="s">
        <v>84</v>
      </c>
      <c r="B195" s="3"/>
      <c r="C195" s="29">
        <v>45989.281999999999</v>
      </c>
      <c r="E195">
        <f t="shared" si="19"/>
        <v>8804.2887090996319</v>
      </c>
      <c r="F195">
        <f t="shared" si="20"/>
        <v>8804.5</v>
      </c>
      <c r="O195">
        <f t="shared" ca="1" si="22"/>
        <v>-3.9675923779568696E-3</v>
      </c>
      <c r="Q195" s="2">
        <f t="shared" si="23"/>
        <v>30970.781999999999</v>
      </c>
      <c r="U195">
        <f>+C195-(C$7+F195*C$8)</f>
        <v>-0.11328778500319459</v>
      </c>
      <c r="AA195" t="s">
        <v>33</v>
      </c>
      <c r="AB195">
        <v>7</v>
      </c>
      <c r="AD195" t="s">
        <v>30</v>
      </c>
      <c r="AF195" t="s">
        <v>32</v>
      </c>
    </row>
    <row r="196" spans="1:32" ht="12.75" customHeight="1">
      <c r="A196" t="s">
        <v>85</v>
      </c>
      <c r="B196" s="3" t="s">
        <v>118</v>
      </c>
      <c r="C196" s="29">
        <v>46266.59</v>
      </c>
      <c r="E196">
        <f t="shared" si="19"/>
        <v>9321.4906033579991</v>
      </c>
      <c r="F196">
        <f t="shared" si="20"/>
        <v>9321.5</v>
      </c>
      <c r="G196">
        <f t="shared" ref="G196:G226" si="26">+C196-(C$7+F196*C$8)</f>
        <v>-5.0381950059090741E-3</v>
      </c>
      <c r="I196">
        <f t="shared" ref="I196:I226" si="27">+G196</f>
        <v>-5.0381950059090741E-3</v>
      </c>
      <c r="O196">
        <f t="shared" ca="1" si="22"/>
        <v>-4.3413880172157443E-3</v>
      </c>
      <c r="Q196" s="2">
        <f t="shared" si="23"/>
        <v>31248.089999999997</v>
      </c>
      <c r="AA196" t="s">
        <v>33</v>
      </c>
      <c r="AB196">
        <v>5</v>
      </c>
      <c r="AD196" t="s">
        <v>30</v>
      </c>
      <c r="AF196" t="s">
        <v>32</v>
      </c>
    </row>
    <row r="197" spans="1:32" ht="12.75" customHeight="1">
      <c r="A197" t="s">
        <v>87</v>
      </c>
      <c r="B197" s="3"/>
      <c r="C197" s="29">
        <v>46307.624000000003</v>
      </c>
      <c r="E197">
        <f t="shared" si="19"/>
        <v>9398.0223389336097</v>
      </c>
      <c r="F197">
        <f t="shared" si="20"/>
        <v>9398</v>
      </c>
      <c r="G197">
        <f t="shared" si="26"/>
        <v>1.1977460002526641E-2</v>
      </c>
      <c r="I197">
        <f t="shared" si="27"/>
        <v>1.1977460002526641E-2</v>
      </c>
      <c r="O197">
        <f t="shared" ca="1" si="22"/>
        <v>-4.3966982036824833E-3</v>
      </c>
      <c r="Q197" s="2">
        <f t="shared" si="23"/>
        <v>31289.124000000003</v>
      </c>
      <c r="AA197" t="s">
        <v>33</v>
      </c>
      <c r="AB197">
        <v>6</v>
      </c>
      <c r="AD197" t="s">
        <v>30</v>
      </c>
      <c r="AF197" t="s">
        <v>32</v>
      </c>
    </row>
    <row r="198" spans="1:32" ht="12.75" customHeight="1">
      <c r="A198" t="s">
        <v>86</v>
      </c>
      <c r="B198" s="3"/>
      <c r="C198" s="29">
        <v>46307.624000000003</v>
      </c>
      <c r="E198">
        <f t="shared" si="19"/>
        <v>9398.0223389336097</v>
      </c>
      <c r="F198">
        <f t="shared" si="20"/>
        <v>9398</v>
      </c>
      <c r="G198">
        <f t="shared" si="26"/>
        <v>1.1977460002526641E-2</v>
      </c>
      <c r="I198">
        <f t="shared" si="27"/>
        <v>1.1977460002526641E-2</v>
      </c>
      <c r="O198">
        <f t="shared" ca="1" si="22"/>
        <v>-4.3966982036824833E-3</v>
      </c>
      <c r="Q198" s="2">
        <f t="shared" si="23"/>
        <v>31289.124000000003</v>
      </c>
      <c r="AA198" t="s">
        <v>33</v>
      </c>
      <c r="AB198">
        <v>6</v>
      </c>
      <c r="AD198" t="s">
        <v>30</v>
      </c>
      <c r="AF198" t="s">
        <v>32</v>
      </c>
    </row>
    <row r="199" spans="1:32" ht="12.75" customHeight="1">
      <c r="A199" t="s">
        <v>88</v>
      </c>
      <c r="B199" s="3"/>
      <c r="C199" s="29">
        <v>46427.18</v>
      </c>
      <c r="E199">
        <f t="shared" si="19"/>
        <v>9621.0039682769839</v>
      </c>
      <c r="F199">
        <f t="shared" si="20"/>
        <v>9621</v>
      </c>
      <c r="G199">
        <f t="shared" si="26"/>
        <v>2.1276699990266934E-3</v>
      </c>
      <c r="I199">
        <f t="shared" si="27"/>
        <v>2.1276699990266934E-3</v>
      </c>
      <c r="O199">
        <f t="shared" ca="1" si="22"/>
        <v>-4.5579292047554613E-3</v>
      </c>
      <c r="Q199" s="2">
        <f t="shared" si="23"/>
        <v>31408.68</v>
      </c>
      <c r="AA199" t="s">
        <v>33</v>
      </c>
      <c r="AB199">
        <v>7</v>
      </c>
      <c r="AD199" t="s">
        <v>30</v>
      </c>
      <c r="AF199" t="s">
        <v>32</v>
      </c>
    </row>
    <row r="200" spans="1:32" ht="12.75" customHeight="1">
      <c r="A200" t="s">
        <v>88</v>
      </c>
      <c r="B200" s="3"/>
      <c r="C200" s="29">
        <v>46428.252</v>
      </c>
      <c r="E200">
        <f t="shared" si="19"/>
        <v>9623.0033351565726</v>
      </c>
      <c r="F200">
        <f t="shared" si="20"/>
        <v>9623</v>
      </c>
      <c r="G200">
        <f t="shared" si="26"/>
        <v>1.7882100000861101E-3</v>
      </c>
      <c r="I200">
        <f t="shared" si="27"/>
        <v>1.7882100000861101E-3</v>
      </c>
      <c r="O200">
        <f t="shared" ca="1" si="22"/>
        <v>-4.5593752227023037E-3</v>
      </c>
      <c r="Q200" s="2">
        <f t="shared" si="23"/>
        <v>31409.752</v>
      </c>
      <c r="AA200" t="s">
        <v>33</v>
      </c>
      <c r="AB200">
        <v>6</v>
      </c>
      <c r="AD200" t="s">
        <v>30</v>
      </c>
      <c r="AF200" t="s">
        <v>32</v>
      </c>
    </row>
    <row r="201" spans="1:32" ht="12.75" customHeight="1">
      <c r="A201" t="s">
        <v>89</v>
      </c>
      <c r="B201" s="3" t="s">
        <v>118</v>
      </c>
      <c r="C201" s="29">
        <v>46629.578000000001</v>
      </c>
      <c r="E201">
        <f t="shared" si="19"/>
        <v>9998.4926414999227</v>
      </c>
      <c r="F201">
        <f t="shared" si="20"/>
        <v>9998.5</v>
      </c>
      <c r="G201">
        <f t="shared" si="26"/>
        <v>-3.9454049983760342E-3</v>
      </c>
      <c r="I201">
        <f t="shared" si="27"/>
        <v>-3.9454049983760342E-3</v>
      </c>
      <c r="O201">
        <f t="shared" ca="1" si="22"/>
        <v>-4.8308650922220479E-3</v>
      </c>
      <c r="Q201" s="2">
        <f t="shared" si="23"/>
        <v>31611.078000000001</v>
      </c>
      <c r="AA201" t="s">
        <v>33</v>
      </c>
      <c r="AB201">
        <v>8</v>
      </c>
      <c r="AD201" t="s">
        <v>30</v>
      </c>
      <c r="AF201" t="s">
        <v>32</v>
      </c>
    </row>
    <row r="202" spans="1:32" ht="12.75" customHeight="1">
      <c r="A202" t="s">
        <v>90</v>
      </c>
      <c r="B202" s="3" t="s">
        <v>118</v>
      </c>
      <c r="C202" s="29">
        <v>46659.616999999998</v>
      </c>
      <c r="E202">
        <f t="shared" si="19"/>
        <v>10054.51781099242</v>
      </c>
      <c r="F202">
        <f t="shared" si="20"/>
        <v>10054.5</v>
      </c>
      <c r="G202">
        <f t="shared" si="26"/>
        <v>9.5497149959555827E-3</v>
      </c>
      <c r="I202">
        <f t="shared" si="27"/>
        <v>9.5497149959555827E-3</v>
      </c>
      <c r="O202">
        <f t="shared" ca="1" si="22"/>
        <v>-4.8713535947336462E-3</v>
      </c>
      <c r="Q202" s="2">
        <f t="shared" si="23"/>
        <v>31641.116999999998</v>
      </c>
      <c r="AA202" t="s">
        <v>33</v>
      </c>
      <c r="AF202" t="s">
        <v>66</v>
      </c>
    </row>
    <row r="203" spans="1:32" ht="12.75" customHeight="1">
      <c r="A203" t="s">
        <v>91</v>
      </c>
      <c r="B203" s="3"/>
      <c r="C203" s="29">
        <v>46749.427000000003</v>
      </c>
      <c r="E203">
        <f t="shared" si="19"/>
        <v>10222.020739589312</v>
      </c>
      <c r="F203">
        <f t="shared" si="20"/>
        <v>10222</v>
      </c>
      <c r="G203">
        <f t="shared" si="26"/>
        <v>1.1119940005301032E-2</v>
      </c>
      <c r="I203">
        <f t="shared" si="27"/>
        <v>1.1119940005301032E-2</v>
      </c>
      <c r="O203">
        <f t="shared" ca="1" si="22"/>
        <v>-4.9924575977817343E-3</v>
      </c>
      <c r="Q203" s="2">
        <f t="shared" si="23"/>
        <v>31730.927000000003</v>
      </c>
    </row>
    <row r="204" spans="1:32" ht="12.75" customHeight="1">
      <c r="A204" t="s">
        <v>91</v>
      </c>
      <c r="B204" s="3" t="s">
        <v>118</v>
      </c>
      <c r="C204" s="29">
        <v>46765.247000000003</v>
      </c>
      <c r="E204">
        <f t="shared" si="19"/>
        <v>10251.526321711601</v>
      </c>
      <c r="F204">
        <f t="shared" si="20"/>
        <v>10251.5</v>
      </c>
      <c r="G204">
        <f t="shared" si="26"/>
        <v>1.4112905002548359E-2</v>
      </c>
      <c r="I204">
        <f t="shared" si="27"/>
        <v>1.4112905002548359E-2</v>
      </c>
      <c r="O204">
        <f t="shared" ca="1" si="22"/>
        <v>-5.0137863624976665E-3</v>
      </c>
      <c r="Q204" s="2">
        <f t="shared" si="23"/>
        <v>31746.747000000003</v>
      </c>
    </row>
    <row r="205" spans="1:32" ht="12.75" customHeight="1">
      <c r="A205" t="s">
        <v>91</v>
      </c>
      <c r="B205" s="3"/>
      <c r="C205" s="29">
        <v>46798.216</v>
      </c>
      <c r="E205">
        <f t="shared" si="19"/>
        <v>10313.016178664169</v>
      </c>
      <c r="F205">
        <f t="shared" si="20"/>
        <v>10313</v>
      </c>
      <c r="G205">
        <f t="shared" si="26"/>
        <v>8.6745099979452789E-3</v>
      </c>
      <c r="I205">
        <f t="shared" si="27"/>
        <v>8.6745099979452789E-3</v>
      </c>
      <c r="O205">
        <f t="shared" ca="1" si="22"/>
        <v>-5.0582514143630835E-3</v>
      </c>
      <c r="Q205" s="2">
        <f t="shared" si="23"/>
        <v>31779.716</v>
      </c>
    </row>
    <row r="206" spans="1:32" ht="12.75" customHeight="1">
      <c r="A206" t="s">
        <v>93</v>
      </c>
      <c r="B206" s="3" t="s">
        <v>118</v>
      </c>
      <c r="C206" s="29">
        <v>47007.58</v>
      </c>
      <c r="E206">
        <f t="shared" si="19"/>
        <v>10703.497006442345</v>
      </c>
      <c r="F206">
        <f t="shared" si="20"/>
        <v>10703.5</v>
      </c>
      <c r="G206">
        <f t="shared" si="26"/>
        <v>-1.6050549966166727E-3</v>
      </c>
      <c r="I206">
        <f t="shared" si="27"/>
        <v>-1.6050549966166727E-3</v>
      </c>
      <c r="O206">
        <f t="shared" ca="1" si="22"/>
        <v>-5.3405864184841497E-3</v>
      </c>
      <c r="Q206" s="2">
        <f t="shared" si="23"/>
        <v>31989.08</v>
      </c>
    </row>
    <row r="207" spans="1:32" ht="12.75" customHeight="1">
      <c r="A207" t="s">
        <v>94</v>
      </c>
      <c r="B207" s="3"/>
      <c r="C207" s="29">
        <v>47055.58</v>
      </c>
      <c r="E207">
        <f t="shared" si="19"/>
        <v>10793.020896573182</v>
      </c>
      <c r="F207">
        <f t="shared" si="20"/>
        <v>10793</v>
      </c>
      <c r="G207">
        <f t="shared" si="26"/>
        <v>1.1204110000107903E-2</v>
      </c>
      <c r="I207">
        <f t="shared" si="27"/>
        <v>1.1204110000107903E-2</v>
      </c>
      <c r="O207">
        <f t="shared" ca="1" si="22"/>
        <v>-5.4052957216053667E-3</v>
      </c>
      <c r="Q207" s="2">
        <f t="shared" si="23"/>
        <v>32037.08</v>
      </c>
      <c r="AA207" t="s">
        <v>64</v>
      </c>
      <c r="AF207" t="s">
        <v>66</v>
      </c>
    </row>
    <row r="208" spans="1:32" ht="12.75" customHeight="1">
      <c r="A208" t="s">
        <v>95</v>
      </c>
      <c r="B208" s="3"/>
      <c r="C208" s="29">
        <v>47097.385999999999</v>
      </c>
      <c r="E208">
        <f t="shared" si="19"/>
        <v>10870.992474715045</v>
      </c>
      <c r="F208">
        <f t="shared" si="20"/>
        <v>10871</v>
      </c>
      <c r="G208">
        <f t="shared" si="26"/>
        <v>-4.0348300026380457E-3</v>
      </c>
      <c r="I208">
        <f t="shared" si="27"/>
        <v>-4.0348300026380457E-3</v>
      </c>
      <c r="O208">
        <f t="shared" ca="1" si="22"/>
        <v>-5.4616904215322379E-3</v>
      </c>
      <c r="Q208" s="2">
        <f t="shared" si="23"/>
        <v>32078.885999999999</v>
      </c>
    </row>
    <row r="209" spans="1:17" ht="12.75" customHeight="1">
      <c r="A209" t="s">
        <v>96</v>
      </c>
      <c r="B209" s="3"/>
      <c r="C209" s="29">
        <v>47169.24</v>
      </c>
      <c r="E209">
        <f t="shared" si="19"/>
        <v>11005.006008078817</v>
      </c>
      <c r="F209">
        <f t="shared" si="20"/>
        <v>11005</v>
      </c>
      <c r="G209">
        <f t="shared" si="26"/>
        <v>3.2213499944191426E-3</v>
      </c>
      <c r="I209">
        <f t="shared" si="27"/>
        <v>3.2213499944191426E-3</v>
      </c>
      <c r="O209">
        <f t="shared" ca="1" si="22"/>
        <v>-5.5585736239707091E-3</v>
      </c>
      <c r="Q209" s="2">
        <f t="shared" si="23"/>
        <v>32150.739999999998</v>
      </c>
    </row>
    <row r="210" spans="1:17" ht="12.75" customHeight="1">
      <c r="A210" t="s">
        <v>97</v>
      </c>
      <c r="B210" s="3"/>
      <c r="C210" s="29">
        <v>47411.593999999997</v>
      </c>
      <c r="E210">
        <f t="shared" si="19"/>
        <v>11457.015859511495</v>
      </c>
      <c r="F210">
        <f t="shared" si="20"/>
        <v>11457</v>
      </c>
      <c r="G210">
        <f t="shared" si="26"/>
        <v>8.5033899958943948E-3</v>
      </c>
      <c r="I210">
        <f t="shared" si="27"/>
        <v>8.5033899958943948E-3</v>
      </c>
      <c r="O210">
        <f t="shared" ca="1" si="22"/>
        <v>-5.8853736799571905E-3</v>
      </c>
      <c r="Q210" s="2">
        <f t="shared" si="23"/>
        <v>32393.093999999997</v>
      </c>
    </row>
    <row r="211" spans="1:17" ht="12.75" customHeight="1">
      <c r="A211" t="s">
        <v>98</v>
      </c>
      <c r="B211" s="3"/>
      <c r="C211" s="29">
        <v>47461.462</v>
      </c>
      <c r="E211">
        <f t="shared" si="19"/>
        <v>11550.02372103326</v>
      </c>
      <c r="F211">
        <f t="shared" si="20"/>
        <v>11550</v>
      </c>
      <c r="G211">
        <f t="shared" si="26"/>
        <v>1.2718500001938082E-2</v>
      </c>
      <c r="I211">
        <f t="shared" si="27"/>
        <v>1.2718500001938082E-2</v>
      </c>
      <c r="O211">
        <f t="shared" ca="1" si="22"/>
        <v>-5.9526135144853838E-3</v>
      </c>
      <c r="Q211" s="2">
        <f t="shared" si="23"/>
        <v>32442.962</v>
      </c>
    </row>
    <row r="212" spans="1:17" ht="12.75" customHeight="1">
      <c r="A212" t="s">
        <v>99</v>
      </c>
      <c r="B212" s="3"/>
      <c r="C212" s="29">
        <v>47547.241000000002</v>
      </c>
      <c r="E212">
        <f t="shared" si="19"/>
        <v>11710.008507940202</v>
      </c>
      <c r="F212">
        <f t="shared" si="20"/>
        <v>11710</v>
      </c>
      <c r="G212">
        <f t="shared" si="26"/>
        <v>4.5616999996127561E-3</v>
      </c>
      <c r="I212">
        <f t="shared" si="27"/>
        <v>4.5616999996127561E-3</v>
      </c>
      <c r="O212">
        <f t="shared" ca="1" si="22"/>
        <v>-6.068294950232811E-3</v>
      </c>
      <c r="Q212" s="2">
        <f t="shared" si="23"/>
        <v>32528.741000000002</v>
      </c>
    </row>
    <row r="213" spans="1:17" ht="12.75" customHeight="1">
      <c r="A213" t="s">
        <v>100</v>
      </c>
      <c r="B213" s="3" t="s">
        <v>118</v>
      </c>
      <c r="C213" s="29">
        <v>47740.535000000003</v>
      </c>
      <c r="E213">
        <f t="shared" ref="E213:E244" si="28">+(C213-C$7)/C$8</f>
        <v>12070.517483334992</v>
      </c>
      <c r="F213">
        <f t="shared" ref="F213:F244" si="29">ROUND(2*E213,0)/2</f>
        <v>12070.5</v>
      </c>
      <c r="G213">
        <f t="shared" si="26"/>
        <v>9.37403499847278E-3</v>
      </c>
      <c r="I213">
        <f t="shared" si="27"/>
        <v>9.37403499847278E-3</v>
      </c>
      <c r="O213">
        <f t="shared" ref="O213:O244" ca="1" si="30">+C$11+C$12*$F213</f>
        <v>-6.3289396851512331E-3</v>
      </c>
      <c r="Q213" s="2">
        <f t="shared" ref="Q213:Q244" si="31">+C213-15018.5</f>
        <v>32722.035000000003</v>
      </c>
    </row>
    <row r="214" spans="1:17" ht="12.75" customHeight="1">
      <c r="A214" t="s">
        <v>101</v>
      </c>
      <c r="B214" s="3"/>
      <c r="C214" s="29">
        <v>47854.451000000001</v>
      </c>
      <c r="E214">
        <f t="shared" si="28"/>
        <v>12282.980055587994</v>
      </c>
      <c r="F214">
        <f t="shared" si="29"/>
        <v>12283</v>
      </c>
      <c r="G214">
        <f t="shared" si="26"/>
        <v>-1.0693589996662922E-2</v>
      </c>
      <c r="I214">
        <f t="shared" si="27"/>
        <v>-1.0693589996662922E-2</v>
      </c>
      <c r="O214">
        <f t="shared" ca="1" si="30"/>
        <v>-6.4825790920032857E-3</v>
      </c>
      <c r="Q214" s="2">
        <f t="shared" si="31"/>
        <v>32835.951000000001</v>
      </c>
    </row>
    <row r="215" spans="1:17" ht="12.75" customHeight="1">
      <c r="A215" t="s">
        <v>102</v>
      </c>
      <c r="B215" s="3"/>
      <c r="C215" s="29">
        <v>48123.627</v>
      </c>
      <c r="E215">
        <f t="shared" si="28"/>
        <v>12785.015110793367</v>
      </c>
      <c r="F215">
        <f t="shared" si="29"/>
        <v>12785</v>
      </c>
      <c r="G215">
        <f t="shared" si="26"/>
        <v>8.1019499993999489E-3</v>
      </c>
      <c r="I215">
        <f t="shared" si="27"/>
        <v>8.1019499993999489E-3</v>
      </c>
      <c r="O215">
        <f t="shared" ca="1" si="30"/>
        <v>-6.8455295966608383E-3</v>
      </c>
      <c r="Q215" s="2">
        <f t="shared" si="31"/>
        <v>33105.127</v>
      </c>
    </row>
    <row r="216" spans="1:17" ht="12.75" customHeight="1">
      <c r="A216" t="s">
        <v>103</v>
      </c>
      <c r="B216" s="3" t="s">
        <v>118</v>
      </c>
      <c r="C216" s="29">
        <v>48255.271999999997</v>
      </c>
      <c r="D216" s="20">
        <v>1.0999999999999999E-2</v>
      </c>
      <c r="E216">
        <f t="shared" si="28"/>
        <v>13030.543704882401</v>
      </c>
      <c r="F216">
        <f t="shared" si="29"/>
        <v>13030.5</v>
      </c>
      <c r="G216">
        <f t="shared" si="26"/>
        <v>2.3433234993717633E-2</v>
      </c>
      <c r="I216">
        <f t="shared" si="27"/>
        <v>2.3433234993717633E-2</v>
      </c>
      <c r="O216">
        <f t="shared" ca="1" si="30"/>
        <v>-7.0230282996357977E-3</v>
      </c>
      <c r="Q216" s="2">
        <f t="shared" si="31"/>
        <v>33236.771999999997</v>
      </c>
    </row>
    <row r="217" spans="1:17" ht="12.75" customHeight="1">
      <c r="A217" t="s">
        <v>104</v>
      </c>
      <c r="B217" s="3"/>
      <c r="C217" s="29">
        <v>48470.538</v>
      </c>
      <c r="D217" s="20">
        <v>5.0000000000000001E-3</v>
      </c>
      <c r="E217">
        <f t="shared" si="28"/>
        <v>13432.032240984583</v>
      </c>
      <c r="F217">
        <f t="shared" si="29"/>
        <v>13432</v>
      </c>
      <c r="G217">
        <f t="shared" si="26"/>
        <v>1.7286639995290898E-2</v>
      </c>
      <c r="I217">
        <f t="shared" si="27"/>
        <v>1.7286639995290898E-2</v>
      </c>
      <c r="O217">
        <f t="shared" ca="1" si="30"/>
        <v>-7.3133164024644978E-3</v>
      </c>
      <c r="Q217" s="2">
        <f t="shared" si="31"/>
        <v>33452.038</v>
      </c>
    </row>
    <row r="218" spans="1:17" ht="12.75" customHeight="1">
      <c r="A218" t="s">
        <v>105</v>
      </c>
      <c r="B218" s="3"/>
      <c r="C218" s="29">
        <v>48543.436000000002</v>
      </c>
      <c r="D218" s="20">
        <v>4.0000000000000001E-3</v>
      </c>
      <c r="E218">
        <f t="shared" si="28"/>
        <v>13567.992918958704</v>
      </c>
      <c r="F218">
        <f t="shared" si="29"/>
        <v>13568</v>
      </c>
      <c r="G218">
        <f t="shared" si="26"/>
        <v>-3.7966399977449328E-3</v>
      </c>
      <c r="I218">
        <f t="shared" si="27"/>
        <v>-3.7966399977449328E-3</v>
      </c>
      <c r="O218">
        <f t="shared" ca="1" si="30"/>
        <v>-7.4116456228498113E-3</v>
      </c>
      <c r="Q218" s="2">
        <f t="shared" si="31"/>
        <v>33524.936000000002</v>
      </c>
    </row>
    <row r="219" spans="1:17" ht="12.75" customHeight="1">
      <c r="A219" t="s">
        <v>106</v>
      </c>
      <c r="B219" s="3" t="s">
        <v>118</v>
      </c>
      <c r="C219" s="29">
        <v>48845.563999999998</v>
      </c>
      <c r="D219" s="20">
        <v>6.0000000000000001E-3</v>
      </c>
      <c r="E219">
        <f t="shared" si="28"/>
        <v>14131.486124738891</v>
      </c>
      <c r="F219">
        <f t="shared" si="29"/>
        <v>14131.5</v>
      </c>
      <c r="G219">
        <f t="shared" si="26"/>
        <v>-7.4394950061105192E-3</v>
      </c>
      <c r="I219">
        <f t="shared" si="27"/>
        <v>-7.4394950061105192E-3</v>
      </c>
      <c r="O219">
        <f t="shared" ca="1" si="30"/>
        <v>-7.8190611793727827E-3</v>
      </c>
      <c r="Q219" s="2">
        <f t="shared" si="31"/>
        <v>33827.063999999998</v>
      </c>
    </row>
    <row r="220" spans="1:17" ht="12.75" customHeight="1">
      <c r="A220" t="s">
        <v>107</v>
      </c>
      <c r="B220" s="3" t="s">
        <v>118</v>
      </c>
      <c r="C220" s="29">
        <v>49026.25</v>
      </c>
      <c r="D220" s="20">
        <v>2E-3</v>
      </c>
      <c r="E220">
        <f t="shared" si="28"/>
        <v>14468.480158325981</v>
      </c>
      <c r="F220">
        <f t="shared" si="29"/>
        <v>14468.5</v>
      </c>
      <c r="G220">
        <f t="shared" si="26"/>
        <v>-1.063850500213448E-2</v>
      </c>
      <c r="I220">
        <f t="shared" si="27"/>
        <v>-1.063850500213448E-2</v>
      </c>
      <c r="O220">
        <f t="shared" ca="1" si="30"/>
        <v>-8.0627152034158014E-3</v>
      </c>
      <c r="Q220" s="2">
        <f t="shared" si="31"/>
        <v>34007.75</v>
      </c>
    </row>
    <row r="221" spans="1:17" ht="12.75" customHeight="1">
      <c r="A221" t="s">
        <v>108</v>
      </c>
      <c r="B221" s="3"/>
      <c r="C221" s="29">
        <v>49313.375</v>
      </c>
      <c r="D221" s="20">
        <v>8.0000000000000002E-3</v>
      </c>
      <c r="E221">
        <f t="shared" si="28"/>
        <v>15003.991553197155</v>
      </c>
      <c r="F221">
        <f t="shared" si="29"/>
        <v>15004</v>
      </c>
      <c r="G221">
        <f t="shared" si="26"/>
        <v>-4.5289199988474138E-3</v>
      </c>
      <c r="I221">
        <f t="shared" si="27"/>
        <v>-4.5289199988474138E-3</v>
      </c>
      <c r="O221">
        <f t="shared" ca="1" si="30"/>
        <v>-8.4498865086829727E-3</v>
      </c>
      <c r="Q221" s="2">
        <f t="shared" si="31"/>
        <v>34294.875</v>
      </c>
    </row>
    <row r="222" spans="1:17" ht="12.75" customHeight="1">
      <c r="A222" t="s">
        <v>109</v>
      </c>
      <c r="B222" s="3"/>
      <c r="C222" s="29">
        <v>49705.317999999999</v>
      </c>
      <c r="D222" s="20">
        <v>8.0000000000000002E-3</v>
      </c>
      <c r="E222">
        <f t="shared" si="28"/>
        <v>15734.997012979449</v>
      </c>
      <c r="F222">
        <f t="shared" si="29"/>
        <v>15735</v>
      </c>
      <c r="G222">
        <f t="shared" si="26"/>
        <v>-1.6015500004868954E-3</v>
      </c>
      <c r="I222">
        <f t="shared" si="27"/>
        <v>-1.6015500004868954E-3</v>
      </c>
      <c r="O222">
        <f t="shared" ca="1" si="30"/>
        <v>-8.9784060682540322E-3</v>
      </c>
      <c r="Q222" s="2">
        <f t="shared" si="31"/>
        <v>34686.817999999999</v>
      </c>
    </row>
    <row r="223" spans="1:17" ht="12.75" customHeight="1">
      <c r="A223" t="s">
        <v>110</v>
      </c>
      <c r="B223" s="3"/>
      <c r="C223" s="29">
        <v>49983.584000000003</v>
      </c>
      <c r="D223" s="20">
        <v>5.0000000000000001E-3</v>
      </c>
      <c r="E223">
        <f t="shared" si="28"/>
        <v>16253.985654878355</v>
      </c>
      <c r="F223">
        <f t="shared" si="29"/>
        <v>16254</v>
      </c>
      <c r="G223">
        <f t="shared" si="26"/>
        <v>-7.6914199962629937E-3</v>
      </c>
      <c r="I223">
        <f t="shared" si="27"/>
        <v>-7.6914199962629937E-3</v>
      </c>
      <c r="O223">
        <f t="shared" ca="1" si="30"/>
        <v>-9.3536477254597492E-3</v>
      </c>
      <c r="Q223" s="2">
        <f t="shared" si="31"/>
        <v>34965.084000000003</v>
      </c>
    </row>
    <row r="224" spans="1:17" ht="12.75" customHeight="1">
      <c r="A224" t="s">
        <v>112</v>
      </c>
      <c r="B224" s="3"/>
      <c r="C224" s="29">
        <v>49990.533000000003</v>
      </c>
      <c r="D224" s="20">
        <v>5.0000000000000001E-3</v>
      </c>
      <c r="E224">
        <f t="shared" si="28"/>
        <v>16266.94610305584</v>
      </c>
      <c r="F224">
        <f t="shared" si="29"/>
        <v>16267</v>
      </c>
      <c r="G224">
        <f t="shared" si="26"/>
        <v>-2.8897910000523552E-2</v>
      </c>
      <c r="I224">
        <f t="shared" si="27"/>
        <v>-2.8897910000523552E-2</v>
      </c>
      <c r="O224">
        <f t="shared" ca="1" si="30"/>
        <v>-9.3630468421142272E-3</v>
      </c>
      <c r="Q224" s="2">
        <f t="shared" si="31"/>
        <v>34972.033000000003</v>
      </c>
    </row>
    <row r="225" spans="1:17" ht="12.75" customHeight="1">
      <c r="A225" t="s">
        <v>113</v>
      </c>
      <c r="B225" s="3"/>
      <c r="C225" s="29">
        <v>50423.243999999999</v>
      </c>
      <c r="D225" s="20">
        <v>7.0000000000000001E-3</v>
      </c>
      <c r="E225">
        <f t="shared" si="28"/>
        <v>17073.98718685592</v>
      </c>
      <c r="F225">
        <f t="shared" si="29"/>
        <v>17074</v>
      </c>
      <c r="G225">
        <f t="shared" si="26"/>
        <v>-6.8700199990416877E-3</v>
      </c>
      <c r="I225">
        <f t="shared" si="27"/>
        <v>-6.8700199990416877E-3</v>
      </c>
      <c r="O225">
        <f t="shared" ca="1" si="30"/>
        <v>-9.9465150836653155E-3</v>
      </c>
      <c r="Q225" s="2">
        <f t="shared" si="31"/>
        <v>35404.743999999999</v>
      </c>
    </row>
    <row r="226" spans="1:17" ht="12.75" customHeight="1">
      <c r="A226" t="s">
        <v>114</v>
      </c>
      <c r="B226" s="3"/>
      <c r="C226" s="29">
        <v>50672.567999999999</v>
      </c>
      <c r="D226" s="20">
        <v>4.0000000000000001E-3</v>
      </c>
      <c r="E226">
        <f t="shared" si="28"/>
        <v>17538.996653168015</v>
      </c>
      <c r="F226">
        <f t="shared" si="29"/>
        <v>17539</v>
      </c>
      <c r="G226">
        <f t="shared" si="26"/>
        <v>-1.7944700011867099E-3</v>
      </c>
      <c r="I226">
        <f t="shared" si="27"/>
        <v>-1.7944700011867099E-3</v>
      </c>
      <c r="O226">
        <f t="shared" ca="1" si="30"/>
        <v>-1.0282714256306275E-2</v>
      </c>
      <c r="Q226" s="2">
        <f t="shared" si="31"/>
        <v>35654.067999999999</v>
      </c>
    </row>
    <row r="227" spans="1:17" ht="12.75" customHeight="1">
      <c r="A227" t="s">
        <v>115</v>
      </c>
      <c r="B227" s="3"/>
      <c r="C227" s="29">
        <v>50823.231</v>
      </c>
      <c r="D227" s="20">
        <v>6.0000000000000001E-3</v>
      </c>
      <c r="E227">
        <f t="shared" si="28"/>
        <v>17819.99535855931</v>
      </c>
      <c r="F227">
        <f t="shared" si="29"/>
        <v>17820</v>
      </c>
      <c r="G227">
        <f t="shared" ref="G227:G269" si="32">+C227-(C$7+F227*C$8)</f>
        <v>-2.4886000028345734E-3</v>
      </c>
      <c r="I227">
        <f t="shared" ref="I227:I235" si="33">+G227</f>
        <v>-2.4886000028345734E-3</v>
      </c>
      <c r="O227">
        <f t="shared" ca="1" si="30"/>
        <v>-1.0485879777837695E-2</v>
      </c>
      <c r="Q227" s="2">
        <f t="shared" si="31"/>
        <v>35804.731</v>
      </c>
    </row>
    <row r="228" spans="1:17" ht="12.75" customHeight="1">
      <c r="A228" t="s">
        <v>117</v>
      </c>
      <c r="B228" s="3"/>
      <c r="C228" s="29">
        <v>51058.595000000001</v>
      </c>
      <c r="D228" s="20">
        <v>4.0000000000000001E-3</v>
      </c>
      <c r="E228">
        <f t="shared" si="28"/>
        <v>18258.968293491689</v>
      </c>
      <c r="F228">
        <f t="shared" si="29"/>
        <v>18259</v>
      </c>
      <c r="G228">
        <f t="shared" si="32"/>
        <v>-1.7000070001813583E-2</v>
      </c>
      <c r="I228">
        <f t="shared" si="33"/>
        <v>-1.7000070001813583E-2</v>
      </c>
      <c r="O228">
        <f t="shared" ca="1" si="30"/>
        <v>-1.0803280717169699E-2</v>
      </c>
      <c r="Q228" s="2">
        <f t="shared" si="31"/>
        <v>36040.095000000001</v>
      </c>
    </row>
    <row r="229" spans="1:17" ht="12.75" customHeight="1">
      <c r="A229" s="52" t="s">
        <v>708</v>
      </c>
      <c r="B229" s="54" t="s">
        <v>120</v>
      </c>
      <c r="C229" s="53">
        <v>51095.069000000003</v>
      </c>
      <c r="D229" s="53" t="s">
        <v>146</v>
      </c>
      <c r="E229">
        <f t="shared" si="28"/>
        <v>18326.995259504863</v>
      </c>
      <c r="F229">
        <f t="shared" si="29"/>
        <v>18327</v>
      </c>
      <c r="G229">
        <f t="shared" si="32"/>
        <v>-2.5417099968763068E-3</v>
      </c>
      <c r="I229">
        <f t="shared" si="33"/>
        <v>-2.5417099968763068E-3</v>
      </c>
      <c r="O229">
        <f t="shared" ca="1" si="30"/>
        <v>-1.0852445327362356E-2</v>
      </c>
      <c r="Q229" s="2">
        <f t="shared" si="31"/>
        <v>36076.569000000003</v>
      </c>
    </row>
    <row r="230" spans="1:17" ht="12.75" customHeight="1">
      <c r="A230" s="52" t="s">
        <v>711</v>
      </c>
      <c r="B230" s="54" t="s">
        <v>120</v>
      </c>
      <c r="C230" s="53">
        <v>51513.269</v>
      </c>
      <c r="D230" s="53" t="s">
        <v>146</v>
      </c>
      <c r="E230">
        <f t="shared" si="28"/>
        <v>19106.972152269766</v>
      </c>
      <c r="F230">
        <f t="shared" si="29"/>
        <v>19107</v>
      </c>
      <c r="G230">
        <f t="shared" si="32"/>
        <v>-1.4931110003089998E-2</v>
      </c>
      <c r="I230">
        <f t="shared" si="33"/>
        <v>-1.4931110003089998E-2</v>
      </c>
      <c r="O230">
        <f t="shared" ca="1" si="30"/>
        <v>-1.1416392326631065E-2</v>
      </c>
      <c r="Q230" s="2">
        <f t="shared" si="31"/>
        <v>36494.769</v>
      </c>
    </row>
    <row r="231" spans="1:17" ht="12.75" customHeight="1">
      <c r="A231" s="52" t="s">
        <v>714</v>
      </c>
      <c r="B231" s="54" t="s">
        <v>120</v>
      </c>
      <c r="C231" s="53">
        <v>51557.226999999999</v>
      </c>
      <c r="D231" s="53" t="s">
        <v>146</v>
      </c>
      <c r="E231">
        <f t="shared" si="28"/>
        <v>19188.957384819165</v>
      </c>
      <c r="F231">
        <f t="shared" si="29"/>
        <v>19189</v>
      </c>
      <c r="G231">
        <f t="shared" si="32"/>
        <v>-2.2848970002087299E-2</v>
      </c>
      <c r="I231">
        <f t="shared" si="33"/>
        <v>-2.2848970002087299E-2</v>
      </c>
      <c r="O231">
        <f t="shared" ca="1" si="30"/>
        <v>-1.1475679062451621E-2</v>
      </c>
      <c r="Q231" s="2">
        <f t="shared" si="31"/>
        <v>36538.726999999999</v>
      </c>
    </row>
    <row r="232" spans="1:17" ht="12.75" customHeight="1">
      <c r="A232" s="52" t="s">
        <v>717</v>
      </c>
      <c r="B232" s="54" t="s">
        <v>120</v>
      </c>
      <c r="C232" s="53">
        <v>52218.343999999997</v>
      </c>
      <c r="D232" s="53" t="s">
        <v>146</v>
      </c>
      <c r="E232">
        <f t="shared" si="28"/>
        <v>20421.994169644742</v>
      </c>
      <c r="F232">
        <f t="shared" si="29"/>
        <v>20422</v>
      </c>
      <c r="G232">
        <f t="shared" si="32"/>
        <v>-3.126060008071363E-3</v>
      </c>
      <c r="I232">
        <f t="shared" si="33"/>
        <v>-3.126060008071363E-3</v>
      </c>
      <c r="O232">
        <f t="shared" ca="1" si="30"/>
        <v>-1.2367149126680233E-2</v>
      </c>
      <c r="Q232" s="2">
        <f t="shared" si="31"/>
        <v>37199.843999999997</v>
      </c>
    </row>
    <row r="233" spans="1:17" ht="12.75" customHeight="1">
      <c r="A233" s="52" t="s">
        <v>721</v>
      </c>
      <c r="B233" s="54" t="s">
        <v>120</v>
      </c>
      <c r="C233" s="53">
        <v>52620.991999999998</v>
      </c>
      <c r="D233" s="53" t="s">
        <v>146</v>
      </c>
      <c r="E233">
        <f t="shared" si="28"/>
        <v>21172.965322007261</v>
      </c>
      <c r="F233">
        <f t="shared" si="29"/>
        <v>21173</v>
      </c>
      <c r="G233">
        <f t="shared" si="32"/>
        <v>-1.8593290005810559E-2</v>
      </c>
      <c r="I233">
        <f t="shared" si="33"/>
        <v>-1.8593290005810559E-2</v>
      </c>
      <c r="O233">
        <f t="shared" ca="1" si="30"/>
        <v>-1.2910128865719721E-2</v>
      </c>
      <c r="Q233" s="2">
        <f t="shared" si="31"/>
        <v>37602.491999999998</v>
      </c>
    </row>
    <row r="234" spans="1:17" ht="12.75" customHeight="1">
      <c r="A234" s="52" t="s">
        <v>721</v>
      </c>
      <c r="B234" s="54" t="s">
        <v>120</v>
      </c>
      <c r="C234" s="53">
        <v>52634.934999999998</v>
      </c>
      <c r="D234" s="53" t="s">
        <v>146</v>
      </c>
      <c r="E234">
        <f t="shared" si="28"/>
        <v>21198.970147009226</v>
      </c>
      <c r="F234">
        <f t="shared" si="29"/>
        <v>21199</v>
      </c>
      <c r="G234">
        <f t="shared" si="32"/>
        <v>-1.6006270001525991E-2</v>
      </c>
      <c r="I234">
        <f t="shared" si="33"/>
        <v>-1.6006270001525991E-2</v>
      </c>
      <c r="O234">
        <f t="shared" ca="1" si="30"/>
        <v>-1.2928927099028677E-2</v>
      </c>
      <c r="Q234" s="2">
        <f t="shared" si="31"/>
        <v>37616.434999999998</v>
      </c>
    </row>
    <row r="235" spans="1:17" ht="12.75" customHeight="1">
      <c r="A235" s="52" t="s">
        <v>721</v>
      </c>
      <c r="B235" s="54" t="s">
        <v>120</v>
      </c>
      <c r="C235" s="53">
        <v>52636.01</v>
      </c>
      <c r="D235" s="53" t="s">
        <v>146</v>
      </c>
      <c r="E235">
        <f t="shared" si="28"/>
        <v>21200.975109131956</v>
      </c>
      <c r="F235">
        <f t="shared" si="29"/>
        <v>21201</v>
      </c>
      <c r="G235">
        <f t="shared" si="32"/>
        <v>-1.3345730003493372E-2</v>
      </c>
      <c r="I235">
        <f t="shared" si="33"/>
        <v>-1.3345730003493372E-2</v>
      </c>
      <c r="O235">
        <f t="shared" ca="1" si="30"/>
        <v>-1.2930373116975521E-2</v>
      </c>
      <c r="Q235" s="2">
        <f t="shared" si="31"/>
        <v>37617.51</v>
      </c>
    </row>
    <row r="236" spans="1:17" ht="12.75" customHeight="1">
      <c r="A236" s="9" t="s">
        <v>119</v>
      </c>
      <c r="B236" s="3" t="s">
        <v>120</v>
      </c>
      <c r="C236" s="20">
        <v>52924.468000000001</v>
      </c>
      <c r="D236" s="30">
        <v>3.0000000000000001E-3</v>
      </c>
      <c r="E236">
        <f t="shared" si="28"/>
        <v>21738.972657035301</v>
      </c>
      <c r="F236">
        <f t="shared" si="29"/>
        <v>21739</v>
      </c>
      <c r="G236">
        <f t="shared" si="32"/>
        <v>-1.4660469998489134E-2</v>
      </c>
      <c r="K236">
        <f>+G236</f>
        <v>-1.4660469998489134E-2</v>
      </c>
      <c r="O236">
        <f t="shared" ca="1" si="30"/>
        <v>-1.3319351944676245E-2</v>
      </c>
      <c r="Q236" s="2">
        <f t="shared" si="31"/>
        <v>37905.968000000001</v>
      </c>
    </row>
    <row r="237" spans="1:17" ht="12.75" customHeight="1">
      <c r="A237" s="52" t="s">
        <v>732</v>
      </c>
      <c r="B237" s="54" t="s">
        <v>120</v>
      </c>
      <c r="C237" s="53">
        <v>52990.961000000003</v>
      </c>
      <c r="D237" s="53" t="s">
        <v>146</v>
      </c>
      <c r="E237">
        <f t="shared" si="28"/>
        <v>21862.987490920088</v>
      </c>
      <c r="F237">
        <f t="shared" si="29"/>
        <v>21863</v>
      </c>
      <c r="G237">
        <f t="shared" si="32"/>
        <v>-6.7069899960188195E-3</v>
      </c>
      <c r="I237">
        <f t="shared" ref="I237:I244" si="34">+G237</f>
        <v>-6.7069899960188195E-3</v>
      </c>
      <c r="O237">
        <f t="shared" ca="1" si="30"/>
        <v>-1.3409005057380503E-2</v>
      </c>
      <c r="Q237" s="2">
        <f t="shared" si="31"/>
        <v>37972.461000000003</v>
      </c>
    </row>
    <row r="238" spans="1:17" ht="12.75" customHeight="1">
      <c r="A238" s="52" t="s">
        <v>735</v>
      </c>
      <c r="B238" s="54" t="s">
        <v>120</v>
      </c>
      <c r="C238" s="53">
        <v>53012.928999999996</v>
      </c>
      <c r="D238" s="53" t="s">
        <v>146</v>
      </c>
      <c r="E238">
        <f t="shared" si="28"/>
        <v>21903.95959130329</v>
      </c>
      <c r="F238">
        <f t="shared" si="29"/>
        <v>21904</v>
      </c>
      <c r="G238">
        <f t="shared" si="32"/>
        <v>-2.1665920001396444E-2</v>
      </c>
      <c r="I238">
        <f t="shared" si="34"/>
        <v>-2.1665920001396444E-2</v>
      </c>
      <c r="O238">
        <f t="shared" ca="1" si="30"/>
        <v>-1.3438648425290781E-2</v>
      </c>
      <c r="Q238" s="2">
        <f t="shared" si="31"/>
        <v>37994.428999999996</v>
      </c>
    </row>
    <row r="239" spans="1:17" ht="12.75" customHeight="1">
      <c r="A239" s="35" t="s">
        <v>131</v>
      </c>
      <c r="B239" s="32" t="s">
        <v>120</v>
      </c>
      <c r="C239" s="35">
        <v>53252.616000000002</v>
      </c>
      <c r="D239" s="35">
        <v>4.0000000000000001E-3</v>
      </c>
      <c r="E239">
        <f t="shared" si="28"/>
        <v>22350.995271590586</v>
      </c>
      <c r="F239">
        <f t="shared" si="29"/>
        <v>22351</v>
      </c>
      <c r="G239">
        <f t="shared" si="32"/>
        <v>-2.5352299999212846E-3</v>
      </c>
      <c r="I239">
        <f t="shared" si="34"/>
        <v>-2.5352299999212846E-3</v>
      </c>
      <c r="O239">
        <f t="shared" ca="1" si="30"/>
        <v>-1.3761833436410154E-2</v>
      </c>
      <c r="Q239" s="2">
        <f t="shared" si="31"/>
        <v>38234.116000000002</v>
      </c>
    </row>
    <row r="240" spans="1:17" ht="12.75" customHeight="1">
      <c r="A240" s="52" t="s">
        <v>735</v>
      </c>
      <c r="B240" s="54" t="s">
        <v>120</v>
      </c>
      <c r="C240" s="53">
        <v>53296.042000000001</v>
      </c>
      <c r="D240" s="53" t="s">
        <v>146</v>
      </c>
      <c r="E240">
        <f t="shared" si="28"/>
        <v>22431.988281024369</v>
      </c>
      <c r="F240">
        <f t="shared" si="29"/>
        <v>22432</v>
      </c>
      <c r="G240">
        <f t="shared" si="32"/>
        <v>-6.2833600022713654E-3</v>
      </c>
      <c r="I240">
        <f t="shared" si="34"/>
        <v>-6.2833600022713654E-3</v>
      </c>
      <c r="O240">
        <f t="shared" ca="1" si="30"/>
        <v>-1.382039716325729E-2</v>
      </c>
      <c r="Q240" s="2">
        <f t="shared" si="31"/>
        <v>38277.542000000001</v>
      </c>
    </row>
    <row r="241" spans="1:17" ht="12.75" customHeight="1">
      <c r="A241" s="52" t="s">
        <v>735</v>
      </c>
      <c r="B241" s="54" t="s">
        <v>120</v>
      </c>
      <c r="C241" s="53">
        <v>53319.067999999999</v>
      </c>
      <c r="D241" s="53" t="s">
        <v>146</v>
      </c>
      <c r="E241">
        <f t="shared" si="28"/>
        <v>22474.933637152546</v>
      </c>
      <c r="F241">
        <f t="shared" si="29"/>
        <v>22475</v>
      </c>
      <c r="G241">
        <f t="shared" si="32"/>
        <v>-3.5581750002165791E-2</v>
      </c>
      <c r="I241">
        <f t="shared" si="34"/>
        <v>-3.5581750002165791E-2</v>
      </c>
      <c r="O241">
        <f t="shared" ca="1" si="30"/>
        <v>-1.3851486549114412E-2</v>
      </c>
      <c r="Q241" s="2">
        <f t="shared" si="31"/>
        <v>38300.567999999999</v>
      </c>
    </row>
    <row r="242" spans="1:17" ht="12.75" customHeight="1">
      <c r="A242" s="52" t="s">
        <v>735</v>
      </c>
      <c r="B242" s="54" t="s">
        <v>120</v>
      </c>
      <c r="C242" s="53">
        <v>53324.968999999997</v>
      </c>
      <c r="D242" s="53" t="s">
        <v>146</v>
      </c>
      <c r="E242">
        <f t="shared" si="28"/>
        <v>22485.9394803955</v>
      </c>
      <c r="F242">
        <f t="shared" si="29"/>
        <v>22486</v>
      </c>
      <c r="G242">
        <f t="shared" si="32"/>
        <v>-3.2448780002596322E-2</v>
      </c>
      <c r="I242">
        <f t="shared" si="34"/>
        <v>-3.2448780002596322E-2</v>
      </c>
      <c r="O242">
        <f t="shared" ca="1" si="30"/>
        <v>-1.3859439647822049E-2</v>
      </c>
      <c r="Q242" s="2">
        <f t="shared" si="31"/>
        <v>38306.468999999997</v>
      </c>
    </row>
    <row r="243" spans="1:17" ht="12.75" customHeight="1">
      <c r="A243" s="52" t="s">
        <v>735</v>
      </c>
      <c r="B243" s="54" t="s">
        <v>120</v>
      </c>
      <c r="C243" s="53">
        <v>53333.021999999997</v>
      </c>
      <c r="D243" s="53" t="s">
        <v>146</v>
      </c>
      <c r="E243">
        <f t="shared" si="28"/>
        <v>22500.958978045994</v>
      </c>
      <c r="F243">
        <f t="shared" si="29"/>
        <v>22501</v>
      </c>
      <c r="G243">
        <f t="shared" si="32"/>
        <v>-2.1994730006554164E-2</v>
      </c>
      <c r="I243">
        <f t="shared" si="34"/>
        <v>-2.1994730006554164E-2</v>
      </c>
      <c r="O243">
        <f t="shared" ca="1" si="30"/>
        <v>-1.3870284782423368E-2</v>
      </c>
      <c r="Q243" s="2">
        <f t="shared" si="31"/>
        <v>38314.521999999997</v>
      </c>
    </row>
    <row r="244" spans="1:17" ht="12.75" customHeight="1">
      <c r="A244" s="52" t="s">
        <v>751</v>
      </c>
      <c r="B244" s="54" t="s">
        <v>120</v>
      </c>
      <c r="C244" s="53">
        <v>53682.057000000001</v>
      </c>
      <c r="D244" s="53" t="s">
        <v>146</v>
      </c>
      <c r="E244">
        <f t="shared" si="28"/>
        <v>23151.937540375508</v>
      </c>
      <c r="F244">
        <f t="shared" si="29"/>
        <v>23152</v>
      </c>
      <c r="G244">
        <f t="shared" si="32"/>
        <v>-3.3488959998067003E-2</v>
      </c>
      <c r="I244">
        <f t="shared" si="34"/>
        <v>-3.3488959998067003E-2</v>
      </c>
      <c r="O244">
        <f t="shared" ca="1" si="30"/>
        <v>-1.4340963624120713E-2</v>
      </c>
      <c r="Q244" s="2">
        <f t="shared" si="31"/>
        <v>38663.557000000001</v>
      </c>
    </row>
    <row r="245" spans="1:17" ht="12.75" customHeight="1">
      <c r="A245" s="37" t="s">
        <v>135</v>
      </c>
      <c r="B245" s="38" t="s">
        <v>120</v>
      </c>
      <c r="C245" s="37">
        <v>53687.438900000001</v>
      </c>
      <c r="D245" s="37">
        <v>1E-4</v>
      </c>
      <c r="E245">
        <f t="shared" ref="E245:E269" si="35">+(C245-C$7)/C$8</f>
        <v>23161.975220048324</v>
      </c>
      <c r="F245">
        <f t="shared" ref="F245:F269" si="36">ROUND(2*E245,0)/2</f>
        <v>23162</v>
      </c>
      <c r="G245">
        <f t="shared" si="32"/>
        <v>-1.3286260000313632E-2</v>
      </c>
      <c r="K245">
        <f>+G245</f>
        <v>-1.3286260000313632E-2</v>
      </c>
      <c r="O245">
        <f t="shared" ref="O245:O269" ca="1" si="37">+C$11+C$12*$F245</f>
        <v>-1.4348193713854927E-2</v>
      </c>
      <c r="Q245" s="2">
        <f t="shared" ref="Q245:Q269" si="38">+C245-15018.5</f>
        <v>38668.938900000001</v>
      </c>
    </row>
    <row r="246" spans="1:17" ht="12.75" customHeight="1">
      <c r="A246" s="52" t="s">
        <v>751</v>
      </c>
      <c r="B246" s="54" t="s">
        <v>120</v>
      </c>
      <c r="C246" s="53">
        <v>53704.055999999997</v>
      </c>
      <c r="D246" s="53" t="s">
        <v>146</v>
      </c>
      <c r="E246">
        <f t="shared" si="35"/>
        <v>23192.967458271087</v>
      </c>
      <c r="F246">
        <f t="shared" si="36"/>
        <v>23193</v>
      </c>
      <c r="G246">
        <f t="shared" si="32"/>
        <v>-1.7447890000767075E-2</v>
      </c>
      <c r="I246">
        <f>+G246</f>
        <v>-1.7447890000767075E-2</v>
      </c>
      <c r="O246">
        <f t="shared" ca="1" si="37"/>
        <v>-1.4370606992030991E-2</v>
      </c>
      <c r="Q246" s="2">
        <f t="shared" si="38"/>
        <v>38685.555999999997</v>
      </c>
    </row>
    <row r="247" spans="1:17" ht="12.75" customHeight="1">
      <c r="A247" s="52" t="s">
        <v>765</v>
      </c>
      <c r="B247" s="54" t="s">
        <v>120</v>
      </c>
      <c r="C247" s="53">
        <v>53738.912300000004</v>
      </c>
      <c r="D247" s="53" t="s">
        <v>146</v>
      </c>
      <c r="E247">
        <f t="shared" si="35"/>
        <v>23257.977282678756</v>
      </c>
      <c r="F247">
        <f t="shared" si="36"/>
        <v>23258</v>
      </c>
      <c r="G247">
        <f t="shared" si="32"/>
        <v>-1.2180339996120892E-2</v>
      </c>
      <c r="K247">
        <f>+G247</f>
        <v>-1.2180339996120892E-2</v>
      </c>
      <c r="O247">
        <f t="shared" ca="1" si="37"/>
        <v>-1.4417602575303385E-2</v>
      </c>
      <c r="Q247" s="2">
        <f t="shared" si="38"/>
        <v>38720.412300000004</v>
      </c>
    </row>
    <row r="248" spans="1:17" ht="12.75" customHeight="1">
      <c r="A248" s="52" t="s">
        <v>765</v>
      </c>
      <c r="B248" s="54" t="s">
        <v>120</v>
      </c>
      <c r="C248" s="53">
        <v>54024.156000000003</v>
      </c>
      <c r="D248" s="53" t="s">
        <v>146</v>
      </c>
      <c r="E248">
        <f t="shared" si="35"/>
        <v>23789.979900581111</v>
      </c>
      <c r="F248">
        <f t="shared" si="36"/>
        <v>23790</v>
      </c>
      <c r="G248">
        <f t="shared" si="32"/>
        <v>-1.0776700000860728E-2</v>
      </c>
      <c r="I248">
        <f>+G248</f>
        <v>-1.0776700000860728E-2</v>
      </c>
      <c r="O248">
        <f t="shared" ca="1" si="37"/>
        <v>-1.4802243349163581E-2</v>
      </c>
      <c r="Q248" s="2">
        <f t="shared" si="38"/>
        <v>39005.656000000003</v>
      </c>
    </row>
    <row r="249" spans="1:17" ht="12.75" customHeight="1">
      <c r="A249" s="31" t="s">
        <v>128</v>
      </c>
      <c r="B249" s="32" t="s">
        <v>120</v>
      </c>
      <c r="C249" s="33">
        <v>54040.775600000001</v>
      </c>
      <c r="D249" s="33">
        <v>5.0000000000000001E-4</v>
      </c>
      <c r="E249">
        <f t="shared" si="35"/>
        <v>23820.976801506491</v>
      </c>
      <c r="F249">
        <f t="shared" si="36"/>
        <v>23821</v>
      </c>
      <c r="G249">
        <f t="shared" si="32"/>
        <v>-1.2438329998985864E-2</v>
      </c>
      <c r="K249">
        <f>+G249</f>
        <v>-1.2438329998985864E-2</v>
      </c>
      <c r="O249">
        <f t="shared" ca="1" si="37"/>
        <v>-1.4824656627339646E-2</v>
      </c>
      <c r="Q249" s="2">
        <f t="shared" si="38"/>
        <v>39022.275600000001</v>
      </c>
    </row>
    <row r="250" spans="1:17" ht="12.75" customHeight="1">
      <c r="A250" s="52" t="s">
        <v>765</v>
      </c>
      <c r="B250" s="54" t="s">
        <v>120</v>
      </c>
      <c r="C250" s="53">
        <v>54052.01</v>
      </c>
      <c r="D250" s="53" t="s">
        <v>146</v>
      </c>
      <c r="E250">
        <f t="shared" si="35"/>
        <v>23841.929867991617</v>
      </c>
      <c r="F250">
        <f t="shared" si="36"/>
        <v>23842</v>
      </c>
      <c r="G250">
        <f t="shared" si="32"/>
        <v>-3.760265999881085E-2</v>
      </c>
      <c r="I250">
        <f>+G250</f>
        <v>-3.760265999881085E-2</v>
      </c>
      <c r="O250">
        <f t="shared" ca="1" si="37"/>
        <v>-1.4839839815781493E-2</v>
      </c>
      <c r="Q250" s="2">
        <f t="shared" si="38"/>
        <v>39033.51</v>
      </c>
    </row>
    <row r="251" spans="1:17" ht="12.75" customHeight="1">
      <c r="A251" s="52" t="s">
        <v>782</v>
      </c>
      <c r="B251" s="54" t="s">
        <v>120</v>
      </c>
      <c r="C251" s="53">
        <v>54394.095999999998</v>
      </c>
      <c r="D251" s="53" t="s">
        <v>146</v>
      </c>
      <c r="E251">
        <f t="shared" si="35"/>
        <v>24479.947982143633</v>
      </c>
      <c r="F251">
        <f t="shared" si="36"/>
        <v>24480</v>
      </c>
      <c r="G251">
        <f t="shared" si="32"/>
        <v>-2.7890400007891003E-2</v>
      </c>
      <c r="I251">
        <f>+G251</f>
        <v>-2.7890400007891003E-2</v>
      </c>
      <c r="O251">
        <f t="shared" ca="1" si="37"/>
        <v>-1.5301119540824361E-2</v>
      </c>
      <c r="Q251" s="2">
        <f t="shared" si="38"/>
        <v>39375.595999999998</v>
      </c>
    </row>
    <row r="252" spans="1:17" ht="12.75" customHeight="1">
      <c r="A252" s="52" t="s">
        <v>782</v>
      </c>
      <c r="B252" s="54" t="s">
        <v>120</v>
      </c>
      <c r="C252" s="53">
        <v>54416.080999999998</v>
      </c>
      <c r="D252" s="53" t="s">
        <v>146</v>
      </c>
      <c r="E252">
        <f t="shared" si="35"/>
        <v>24520.9517889046</v>
      </c>
      <c r="F252">
        <f t="shared" si="36"/>
        <v>24521</v>
      </c>
      <c r="G252">
        <f t="shared" si="32"/>
        <v>-2.5849329998891335E-2</v>
      </c>
      <c r="I252">
        <f>+G252</f>
        <v>-2.5849329998891335E-2</v>
      </c>
      <c r="O252">
        <f t="shared" ca="1" si="37"/>
        <v>-1.5330762908734639E-2</v>
      </c>
      <c r="Q252" s="2">
        <f t="shared" si="38"/>
        <v>39397.580999999998</v>
      </c>
    </row>
    <row r="253" spans="1:17" ht="12.75" customHeight="1">
      <c r="A253" s="52" t="s">
        <v>790</v>
      </c>
      <c r="B253" s="54" t="s">
        <v>120</v>
      </c>
      <c r="C253" s="53">
        <v>55157.080999999998</v>
      </c>
      <c r="D253" s="53" t="s">
        <v>146</v>
      </c>
      <c r="E253">
        <f t="shared" si="35"/>
        <v>25902.97684279938</v>
      </c>
      <c r="F253">
        <f t="shared" si="36"/>
        <v>25903</v>
      </c>
      <c r="G253">
        <f t="shared" si="32"/>
        <v>-1.2416190002113581E-2</v>
      </c>
      <c r="I253">
        <f>+G253</f>
        <v>-1.2416190002113581E-2</v>
      </c>
      <c r="O253">
        <f t="shared" ca="1" si="37"/>
        <v>-1.6329961310003041E-2</v>
      </c>
      <c r="Q253" s="2">
        <f t="shared" si="38"/>
        <v>40138.580999999998</v>
      </c>
    </row>
    <row r="254" spans="1:17" ht="12.75" customHeight="1">
      <c r="A254" s="56" t="s">
        <v>132</v>
      </c>
      <c r="B254" s="57" t="s">
        <v>120</v>
      </c>
      <c r="C254" s="58">
        <v>55825.143400000001</v>
      </c>
      <c r="D254" s="58">
        <v>5.0000000000000001E-4</v>
      </c>
      <c r="E254">
        <f t="shared" si="35"/>
        <v>27148.967361510691</v>
      </c>
      <c r="F254">
        <f t="shared" si="36"/>
        <v>27149</v>
      </c>
      <c r="G254">
        <f t="shared" si="32"/>
        <v>-1.7499770001450088E-2</v>
      </c>
      <c r="K254">
        <f>+G254</f>
        <v>-1.7499770001450088E-2</v>
      </c>
      <c r="O254">
        <f t="shared" ca="1" si="37"/>
        <v>-1.7230830490886133E-2</v>
      </c>
      <c r="Q254" s="2">
        <f t="shared" si="38"/>
        <v>40806.643400000001</v>
      </c>
    </row>
    <row r="255" spans="1:17" ht="12.75" customHeight="1">
      <c r="A255" s="52" t="s">
        <v>797</v>
      </c>
      <c r="B255" s="54" t="s">
        <v>120</v>
      </c>
      <c r="C255" s="53">
        <v>56609.024799999999</v>
      </c>
      <c r="D255" s="53" t="s">
        <v>146</v>
      </c>
      <c r="E255">
        <f t="shared" si="35"/>
        <v>28610.969701702477</v>
      </c>
      <c r="F255">
        <f t="shared" si="36"/>
        <v>28611</v>
      </c>
      <c r="G255">
        <f t="shared" si="32"/>
        <v>-1.6245029997662641E-2</v>
      </c>
      <c r="K255">
        <f>+G255</f>
        <v>-1.6245029997662641E-2</v>
      </c>
      <c r="O255">
        <f t="shared" ca="1" si="37"/>
        <v>-1.8287869610028252E-2</v>
      </c>
      <c r="Q255" s="2">
        <f t="shared" si="38"/>
        <v>41590.524799999999</v>
      </c>
    </row>
    <row r="256" spans="1:17" ht="12.75" customHeight="1">
      <c r="A256" s="52" t="s">
        <v>797</v>
      </c>
      <c r="B256" s="54" t="s">
        <v>120</v>
      </c>
      <c r="C256" s="53">
        <v>56615.987500000003</v>
      </c>
      <c r="D256" s="53" t="s">
        <v>146</v>
      </c>
      <c r="E256">
        <f t="shared" si="35"/>
        <v>28623.955701490275</v>
      </c>
      <c r="F256">
        <f t="shared" si="36"/>
        <v>28624</v>
      </c>
      <c r="G256">
        <f t="shared" si="32"/>
        <v>-2.3751519998768345E-2</v>
      </c>
      <c r="I256">
        <f>+G256</f>
        <v>-2.3751519998768345E-2</v>
      </c>
      <c r="O256">
        <f t="shared" ca="1" si="37"/>
        <v>-1.829726872668273E-2</v>
      </c>
      <c r="Q256" s="2">
        <f t="shared" si="38"/>
        <v>41597.487500000003</v>
      </c>
    </row>
    <row r="257" spans="1:17" ht="12.75" customHeight="1">
      <c r="A257" s="52" t="s">
        <v>797</v>
      </c>
      <c r="B257" s="54" t="s">
        <v>120</v>
      </c>
      <c r="C257" s="53">
        <v>56637.974000000002</v>
      </c>
      <c r="D257" s="53" t="s">
        <v>146</v>
      </c>
      <c r="E257">
        <f t="shared" si="35"/>
        <v>28664.962305872807</v>
      </c>
      <c r="F257">
        <f t="shared" si="36"/>
        <v>28665</v>
      </c>
      <c r="G257">
        <f t="shared" si="32"/>
        <v>-2.0210449998558033E-2</v>
      </c>
      <c r="I257">
        <f>+G257</f>
        <v>-2.0210449998558033E-2</v>
      </c>
      <c r="O257">
        <f t="shared" ca="1" si="37"/>
        <v>-1.8326912094593008E-2</v>
      </c>
      <c r="Q257" s="2">
        <f t="shared" si="38"/>
        <v>41619.474000000002</v>
      </c>
    </row>
    <row r="258" spans="1:17" ht="12.75" customHeight="1">
      <c r="A258" s="52" t="s">
        <v>797</v>
      </c>
      <c r="B258" s="54" t="s">
        <v>118</v>
      </c>
      <c r="C258" s="53">
        <v>56640.915399999998</v>
      </c>
      <c r="D258" s="53" t="s">
        <v>146</v>
      </c>
      <c r="E258">
        <f t="shared" si="35"/>
        <v>28670.448255256775</v>
      </c>
      <c r="F258">
        <f t="shared" si="36"/>
        <v>28670.5</v>
      </c>
      <c r="G258">
        <f t="shared" si="32"/>
        <v>-2.7743965001718607E-2</v>
      </c>
      <c r="K258">
        <f t="shared" ref="K258:K269" si="39">+G258</f>
        <v>-2.7743965001718607E-2</v>
      </c>
      <c r="O258">
        <f t="shared" ca="1" si="37"/>
        <v>-1.8330888643946826E-2</v>
      </c>
      <c r="Q258" s="2">
        <f t="shared" si="38"/>
        <v>41622.415399999998</v>
      </c>
    </row>
    <row r="259" spans="1:17" ht="12.75" customHeight="1">
      <c r="A259" s="52" t="s">
        <v>797</v>
      </c>
      <c r="B259" s="54" t="s">
        <v>118</v>
      </c>
      <c r="C259" s="53">
        <v>56641.979800000001</v>
      </c>
      <c r="D259" s="53" t="s">
        <v>146</v>
      </c>
      <c r="E259">
        <f t="shared" si="35"/>
        <v>28672.433447520434</v>
      </c>
      <c r="F259">
        <f t="shared" si="36"/>
        <v>28672.5</v>
      </c>
      <c r="G259">
        <f t="shared" si="32"/>
        <v>-3.5683424997841939E-2</v>
      </c>
      <c r="K259">
        <f t="shared" si="39"/>
        <v>-3.5683424997841939E-2</v>
      </c>
      <c r="O259">
        <f t="shared" ca="1" si="37"/>
        <v>-1.8332334661893671E-2</v>
      </c>
      <c r="Q259" s="2">
        <f t="shared" si="38"/>
        <v>41623.479800000001</v>
      </c>
    </row>
    <row r="260" spans="1:17" ht="12.75" customHeight="1">
      <c r="A260" s="52" t="s">
        <v>797</v>
      </c>
      <c r="B260" s="54" t="s">
        <v>118</v>
      </c>
      <c r="C260" s="53">
        <v>56648.957900000001</v>
      </c>
      <c r="D260" s="53" t="s">
        <v>146</v>
      </c>
      <c r="E260">
        <f t="shared" si="35"/>
        <v>28685.448169556308</v>
      </c>
      <c r="F260">
        <f t="shared" si="36"/>
        <v>28685.5</v>
      </c>
      <c r="G260">
        <f t="shared" si="32"/>
        <v>-2.7789915002358612E-2</v>
      </c>
      <c r="K260">
        <f t="shared" si="39"/>
        <v>-2.7789915002358612E-2</v>
      </c>
      <c r="O260">
        <f t="shared" ca="1" si="37"/>
        <v>-1.8341733778548149E-2</v>
      </c>
      <c r="Q260" s="2">
        <f t="shared" si="38"/>
        <v>41630.457900000001</v>
      </c>
    </row>
    <row r="261" spans="1:17" ht="12.75" customHeight="1">
      <c r="A261" s="62" t="s">
        <v>0</v>
      </c>
      <c r="B261" s="63" t="s">
        <v>118</v>
      </c>
      <c r="C261" s="62">
        <v>56955.11679999996</v>
      </c>
      <c r="D261" s="62" t="s">
        <v>795</v>
      </c>
      <c r="E261">
        <f t="shared" si="35"/>
        <v>29256.459330518264</v>
      </c>
      <c r="F261">
        <f t="shared" si="36"/>
        <v>29256.5</v>
      </c>
      <c r="G261">
        <f t="shared" si="32"/>
        <v>-2.1805745040182956E-2</v>
      </c>
      <c r="K261">
        <f t="shared" si="39"/>
        <v>-2.1805745040182956E-2</v>
      </c>
      <c r="O261">
        <f t="shared" ca="1" si="37"/>
        <v>-1.8754571902371779E-2</v>
      </c>
      <c r="Q261" s="2">
        <f t="shared" si="38"/>
        <v>41936.61679999996</v>
      </c>
    </row>
    <row r="262" spans="1:17" ht="12.75" customHeight="1">
      <c r="A262" s="52" t="s">
        <v>822</v>
      </c>
      <c r="B262" s="54" t="s">
        <v>118</v>
      </c>
      <c r="C262" s="53">
        <v>56955.116800000003</v>
      </c>
      <c r="D262" s="53" t="s">
        <v>146</v>
      </c>
      <c r="E262">
        <f t="shared" si="35"/>
        <v>29256.459330518344</v>
      </c>
      <c r="F262">
        <f t="shared" si="36"/>
        <v>29256.5</v>
      </c>
      <c r="G262">
        <f t="shared" si="32"/>
        <v>-2.180574499652721E-2</v>
      </c>
      <c r="K262">
        <f t="shared" si="39"/>
        <v>-2.180574499652721E-2</v>
      </c>
      <c r="O262">
        <f t="shared" ca="1" si="37"/>
        <v>-1.8754571902371779E-2</v>
      </c>
      <c r="Q262" s="2">
        <f t="shared" si="38"/>
        <v>41936.616800000003</v>
      </c>
    </row>
    <row r="263" spans="1:17" ht="12.75" customHeight="1">
      <c r="A263" s="62" t="s">
        <v>0</v>
      </c>
      <c r="B263" s="63" t="s">
        <v>118</v>
      </c>
      <c r="C263" s="62">
        <v>56974.953499999829</v>
      </c>
      <c r="D263" s="62" t="s">
        <v>795</v>
      </c>
      <c r="E263">
        <f t="shared" si="35"/>
        <v>29293.456383671317</v>
      </c>
      <c r="F263">
        <f t="shared" si="36"/>
        <v>29293.5</v>
      </c>
      <c r="G263">
        <f t="shared" si="32"/>
        <v>-2.3385755172057543E-2</v>
      </c>
      <c r="K263">
        <f t="shared" si="39"/>
        <v>-2.3385755172057543E-2</v>
      </c>
      <c r="O263">
        <f t="shared" ca="1" si="37"/>
        <v>-1.8781323234388372E-2</v>
      </c>
      <c r="Q263" s="2">
        <f t="shared" si="38"/>
        <v>41956.453499999829</v>
      </c>
    </row>
    <row r="264" spans="1:17" ht="12.75" customHeight="1">
      <c r="A264" s="52" t="s">
        <v>822</v>
      </c>
      <c r="B264" s="54" t="s">
        <v>118</v>
      </c>
      <c r="C264" s="53">
        <v>56974.953500000003</v>
      </c>
      <c r="D264" s="53" t="s">
        <v>146</v>
      </c>
      <c r="E264">
        <f t="shared" si="35"/>
        <v>29293.456383671644</v>
      </c>
      <c r="F264">
        <f t="shared" si="36"/>
        <v>29293.5</v>
      </c>
      <c r="G264">
        <f t="shared" si="32"/>
        <v>-2.338575499743456E-2</v>
      </c>
      <c r="K264">
        <f t="shared" si="39"/>
        <v>-2.338575499743456E-2</v>
      </c>
      <c r="O264">
        <f t="shared" ca="1" si="37"/>
        <v>-1.8781323234388372E-2</v>
      </c>
      <c r="Q264" s="2">
        <f t="shared" si="38"/>
        <v>41956.453500000003</v>
      </c>
    </row>
    <row r="265" spans="1:17" ht="12.75" customHeight="1">
      <c r="A265" s="62" t="s">
        <v>0</v>
      </c>
      <c r="B265" s="63" t="s">
        <v>118</v>
      </c>
      <c r="C265" s="62">
        <v>56996.934499999974</v>
      </c>
      <c r="D265" s="62" t="s">
        <v>795</v>
      </c>
      <c r="E265">
        <f t="shared" si="35"/>
        <v>29334.45273010838</v>
      </c>
      <c r="F265">
        <f t="shared" si="36"/>
        <v>29334.5</v>
      </c>
      <c r="G265">
        <f t="shared" si="32"/>
        <v>-2.5344685025629587E-2</v>
      </c>
      <c r="K265">
        <f t="shared" si="39"/>
        <v>-2.5344685025629587E-2</v>
      </c>
      <c r="O265">
        <f t="shared" ca="1" si="37"/>
        <v>-1.881096660229865E-2</v>
      </c>
      <c r="Q265" s="2">
        <f t="shared" si="38"/>
        <v>41978.434499999974</v>
      </c>
    </row>
    <row r="266" spans="1:17" ht="12.75" customHeight="1">
      <c r="A266" s="52" t="s">
        <v>822</v>
      </c>
      <c r="B266" s="54" t="s">
        <v>118</v>
      </c>
      <c r="C266" s="53">
        <v>56996.934500000003</v>
      </c>
      <c r="D266" s="53" t="s">
        <v>146</v>
      </c>
      <c r="E266">
        <f t="shared" si="35"/>
        <v>29334.452730108434</v>
      </c>
      <c r="F266">
        <f t="shared" si="36"/>
        <v>29334.5</v>
      </c>
      <c r="G266">
        <f t="shared" si="32"/>
        <v>-2.5344684996525757E-2</v>
      </c>
      <c r="K266">
        <f t="shared" si="39"/>
        <v>-2.5344684996525757E-2</v>
      </c>
      <c r="O266">
        <f t="shared" ca="1" si="37"/>
        <v>-1.881096660229865E-2</v>
      </c>
      <c r="Q266" s="2">
        <f t="shared" si="38"/>
        <v>41978.434500000003</v>
      </c>
    </row>
    <row r="267" spans="1:17" ht="12.75" customHeight="1">
      <c r="A267" s="59" t="s">
        <v>834</v>
      </c>
      <c r="B267" s="60" t="s">
        <v>118</v>
      </c>
      <c r="C267" s="61">
        <v>57354.024799999781</v>
      </c>
      <c r="D267" s="61"/>
      <c r="E267">
        <f t="shared" si="35"/>
        <v>30000.45507977442</v>
      </c>
      <c r="F267">
        <f t="shared" si="36"/>
        <v>30000.5</v>
      </c>
      <c r="G267">
        <f t="shared" si="32"/>
        <v>-2.408486521744635E-2</v>
      </c>
      <c r="K267">
        <f t="shared" si="39"/>
        <v>-2.408486521744635E-2</v>
      </c>
      <c r="O267">
        <f t="shared" ca="1" si="37"/>
        <v>-1.9292490578597315E-2</v>
      </c>
      <c r="Q267" s="2">
        <f t="shared" si="38"/>
        <v>42335.524799999781</v>
      </c>
    </row>
    <row r="268" spans="1:17" ht="12.75" customHeight="1">
      <c r="A268" s="59" t="s">
        <v>834</v>
      </c>
      <c r="B268" s="60" t="s">
        <v>118</v>
      </c>
      <c r="C268" s="61">
        <v>57354.024799999781</v>
      </c>
      <c r="D268" s="61" t="s">
        <v>795</v>
      </c>
      <c r="E268">
        <f t="shared" si="35"/>
        <v>30000.45507977442</v>
      </c>
      <c r="F268">
        <f t="shared" si="36"/>
        <v>30000.5</v>
      </c>
      <c r="G268">
        <f t="shared" si="32"/>
        <v>-2.408486521744635E-2</v>
      </c>
      <c r="K268">
        <f t="shared" si="39"/>
        <v>-2.408486521744635E-2</v>
      </c>
      <c r="O268">
        <f t="shared" ca="1" si="37"/>
        <v>-1.9292490578597315E-2</v>
      </c>
      <c r="Q268" s="2">
        <f t="shared" si="38"/>
        <v>42335.524799999781</v>
      </c>
    </row>
    <row r="269" spans="1:17" ht="12.75" customHeight="1">
      <c r="A269" s="61" t="s">
        <v>1</v>
      </c>
      <c r="B269" s="60" t="s">
        <v>118</v>
      </c>
      <c r="C269" s="61">
        <v>57354.024799999999</v>
      </c>
      <c r="D269" s="61" t="s">
        <v>795</v>
      </c>
      <c r="E269">
        <f t="shared" si="35"/>
        <v>30000.455079774827</v>
      </c>
      <c r="F269">
        <f t="shared" si="36"/>
        <v>30000.5</v>
      </c>
      <c r="G269">
        <f t="shared" si="32"/>
        <v>-2.4084864999167621E-2</v>
      </c>
      <c r="K269">
        <f t="shared" si="39"/>
        <v>-2.4084864999167621E-2</v>
      </c>
      <c r="O269">
        <f t="shared" ca="1" si="37"/>
        <v>-1.9292490578597315E-2</v>
      </c>
      <c r="Q269" s="2">
        <f t="shared" si="38"/>
        <v>42335.524799999999</v>
      </c>
    </row>
    <row r="270" spans="1:17" ht="12.75" customHeight="1">
      <c r="B270" s="3"/>
      <c r="Q270" s="2"/>
    </row>
    <row r="271" spans="1:17" ht="12.75" customHeight="1">
      <c r="B271" s="3"/>
      <c r="Q271" s="2"/>
    </row>
    <row r="272" spans="1:17" ht="12.75" customHeight="1">
      <c r="B272" s="3"/>
      <c r="Q272" s="2"/>
    </row>
    <row r="273" spans="2:17" ht="12.75" customHeight="1">
      <c r="B273" s="3"/>
      <c r="Q273" s="2"/>
    </row>
    <row r="274" spans="2:17" ht="12.75" customHeight="1">
      <c r="B274" s="3"/>
      <c r="Q274" s="2"/>
    </row>
    <row r="275" spans="2:17" ht="12.75" customHeight="1">
      <c r="B275" s="3"/>
      <c r="Q275" s="2"/>
    </row>
    <row r="276" spans="2:17" ht="12.75" customHeight="1">
      <c r="B276" s="3"/>
      <c r="Q276" s="2"/>
    </row>
    <row r="277" spans="2:17" ht="12.75" customHeight="1">
      <c r="B277" s="3"/>
      <c r="Q277" s="2"/>
    </row>
    <row r="278" spans="2:17" ht="12.75" customHeight="1">
      <c r="B278" s="3"/>
      <c r="Q278" s="2"/>
    </row>
    <row r="279" spans="2:17" ht="12.75" customHeight="1">
      <c r="B279" s="3"/>
      <c r="Q279" s="2"/>
    </row>
    <row r="280" spans="2:17" ht="12.75" customHeight="1">
      <c r="B280" s="3"/>
      <c r="Q280" s="2"/>
    </row>
    <row r="281" spans="2:17" ht="12.75" customHeight="1">
      <c r="B281" s="3"/>
      <c r="Q281" s="2"/>
    </row>
    <row r="282" spans="2:17" ht="12.75" customHeight="1">
      <c r="B282" s="3"/>
      <c r="Q282" s="2"/>
    </row>
    <row r="283" spans="2:17" ht="12.75" customHeight="1">
      <c r="B283" s="3"/>
      <c r="Q283" s="2"/>
    </row>
    <row r="284" spans="2:17" ht="12.75" customHeight="1">
      <c r="B284" s="3"/>
      <c r="Q284" s="2"/>
    </row>
    <row r="285" spans="2:17" ht="12.75" customHeight="1">
      <c r="B285" s="3"/>
      <c r="Q285" s="2"/>
    </row>
    <row r="286" spans="2:17" ht="12.75" customHeight="1">
      <c r="B286" s="3"/>
      <c r="Q286" s="2"/>
    </row>
    <row r="287" spans="2:17" ht="12.75" customHeight="1">
      <c r="B287" s="3"/>
      <c r="Q287" s="2"/>
    </row>
    <row r="288" spans="2:17" ht="12.75" customHeight="1">
      <c r="B288" s="3"/>
      <c r="Q288" s="2"/>
    </row>
    <row r="289" spans="2:17" ht="12.75" customHeight="1">
      <c r="B289" s="3"/>
      <c r="Q289" s="2"/>
    </row>
    <row r="290" spans="2:17" ht="12.75" customHeight="1">
      <c r="B290" s="3"/>
      <c r="Q290" s="2"/>
    </row>
    <row r="291" spans="2:17" ht="12.75" customHeight="1">
      <c r="B291" s="3"/>
      <c r="Q291" s="2"/>
    </row>
    <row r="292" spans="2:17" ht="12.75" customHeight="1">
      <c r="B292" s="3"/>
      <c r="Q292" s="2"/>
    </row>
    <row r="293" spans="2:17" ht="12.75" customHeight="1">
      <c r="B293" s="3"/>
      <c r="Q293" s="2"/>
    </row>
    <row r="294" spans="2:17" ht="12.75" customHeight="1">
      <c r="B294" s="3"/>
      <c r="Q294" s="2"/>
    </row>
    <row r="295" spans="2:17" ht="12.75" customHeight="1">
      <c r="B295" s="3"/>
      <c r="Q295" s="2"/>
    </row>
    <row r="296" spans="2:17" ht="12.75" customHeight="1">
      <c r="B296" s="3"/>
      <c r="Q296" s="2"/>
    </row>
    <row r="297" spans="2:17" ht="12.75" customHeight="1">
      <c r="B297" s="3"/>
      <c r="Q297" s="2"/>
    </row>
    <row r="298" spans="2:17" ht="12.75" customHeight="1">
      <c r="B298" s="3"/>
      <c r="Q298" s="2"/>
    </row>
    <row r="299" spans="2:17" ht="12.75" customHeight="1">
      <c r="B299" s="3"/>
      <c r="Q299" s="2"/>
    </row>
    <row r="300" spans="2:17" ht="12.75" customHeight="1">
      <c r="B300" s="3"/>
      <c r="Q300" s="2"/>
    </row>
    <row r="301" spans="2:17" ht="12.75" customHeight="1">
      <c r="B301" s="3"/>
      <c r="Q301" s="2"/>
    </row>
    <row r="302" spans="2:17" ht="12.75" customHeight="1">
      <c r="B302" s="3"/>
      <c r="Q302" s="2"/>
    </row>
    <row r="303" spans="2:17" ht="12.75" customHeight="1">
      <c r="B303" s="3"/>
      <c r="Q303" s="2"/>
    </row>
    <row r="304" spans="2:17" ht="12.75" customHeight="1">
      <c r="B304" s="3"/>
      <c r="Q304" s="2"/>
    </row>
    <row r="305" spans="2:17" ht="12.75" customHeight="1">
      <c r="B305" s="3"/>
      <c r="Q305" s="2"/>
    </row>
    <row r="306" spans="2:17" ht="12.75" customHeight="1">
      <c r="B306" s="3"/>
      <c r="Q306" s="2"/>
    </row>
    <row r="307" spans="2:17" ht="12.75" customHeight="1">
      <c r="B307" s="3"/>
      <c r="Q307" s="2"/>
    </row>
    <row r="308" spans="2:17" ht="12.75" customHeight="1">
      <c r="B308" s="3"/>
      <c r="Q308" s="2"/>
    </row>
    <row r="309" spans="2:17" ht="12.75" customHeight="1">
      <c r="B309" s="3"/>
      <c r="Q309" s="2"/>
    </row>
    <row r="310" spans="2:17" ht="12.75" customHeight="1">
      <c r="B310" s="3"/>
      <c r="Q310" s="2"/>
    </row>
    <row r="311" spans="2:17" ht="12.75" customHeight="1">
      <c r="B311" s="3"/>
      <c r="Q311" s="2"/>
    </row>
    <row r="312" spans="2:17" ht="12.75" customHeight="1">
      <c r="B312" s="3"/>
      <c r="Q312" s="2"/>
    </row>
    <row r="313" spans="2:17" ht="12.75" customHeight="1">
      <c r="B313" s="3"/>
      <c r="Q313" s="2"/>
    </row>
    <row r="314" spans="2:17" ht="12.75" customHeight="1">
      <c r="B314" s="3"/>
      <c r="Q314" s="2"/>
    </row>
    <row r="315" spans="2:17" ht="12.75" customHeight="1">
      <c r="B315" s="3"/>
      <c r="Q315" s="2"/>
    </row>
    <row r="316" spans="2:17" ht="12.75" customHeight="1">
      <c r="B316" s="3"/>
      <c r="Q316" s="2"/>
    </row>
    <row r="317" spans="2:17" ht="12.75" customHeight="1">
      <c r="B317" s="3"/>
      <c r="Q317" s="2"/>
    </row>
    <row r="318" spans="2:17" ht="12.75" customHeight="1">
      <c r="B318" s="3"/>
      <c r="Q318" s="2"/>
    </row>
    <row r="319" spans="2:17" ht="12.75" customHeight="1">
      <c r="B319" s="3"/>
      <c r="Q319" s="2"/>
    </row>
    <row r="320" spans="2:17" ht="12.75" customHeight="1">
      <c r="B320" s="3"/>
      <c r="Q320" s="2"/>
    </row>
    <row r="321" spans="2:17" ht="12.75" customHeight="1">
      <c r="B321" s="3"/>
      <c r="Q321" s="2"/>
    </row>
    <row r="322" spans="2:17" ht="12.75" customHeight="1">
      <c r="B322" s="3"/>
      <c r="Q322" s="2"/>
    </row>
    <row r="323" spans="2:17" ht="12.75" customHeight="1">
      <c r="B323" s="3"/>
      <c r="Q323" s="2"/>
    </row>
    <row r="324" spans="2:17" ht="12.75" customHeight="1">
      <c r="B324" s="3"/>
      <c r="Q324" s="2"/>
    </row>
    <row r="325" spans="2:17" ht="12.75" customHeight="1">
      <c r="B325" s="3"/>
      <c r="Q325" s="2"/>
    </row>
    <row r="326" spans="2:17" ht="12.75" customHeight="1">
      <c r="B326" s="3"/>
      <c r="Q326" s="2"/>
    </row>
    <row r="327" spans="2:17" ht="12.75" customHeight="1">
      <c r="B327" s="3"/>
      <c r="Q327" s="2"/>
    </row>
    <row r="328" spans="2:17" ht="12.75" customHeight="1">
      <c r="B328" s="3"/>
      <c r="Q328" s="2"/>
    </row>
    <row r="329" spans="2:17" ht="12.75" customHeight="1">
      <c r="B329" s="3"/>
      <c r="Q329" s="2"/>
    </row>
    <row r="330" spans="2:17" ht="12.75" customHeight="1">
      <c r="B330" s="3"/>
      <c r="Q330" s="2"/>
    </row>
    <row r="331" spans="2:17" ht="12.75" customHeight="1">
      <c r="B331" s="3"/>
      <c r="Q331" s="2"/>
    </row>
    <row r="332" spans="2:17" ht="12.75" customHeight="1">
      <c r="B332" s="3"/>
      <c r="Q332" s="2"/>
    </row>
    <row r="333" spans="2:17" ht="12.75" customHeight="1">
      <c r="B333" s="3"/>
      <c r="Q333" s="2"/>
    </row>
    <row r="334" spans="2:17" ht="12.75" customHeight="1">
      <c r="B334" s="3"/>
      <c r="Q334" s="2"/>
    </row>
    <row r="335" spans="2:17" ht="12.75" customHeight="1">
      <c r="B335" s="3"/>
      <c r="Q335" s="2"/>
    </row>
    <row r="336" spans="2:17" ht="12.75" customHeight="1">
      <c r="B336" s="3"/>
      <c r="Q336" s="2"/>
    </row>
    <row r="337" spans="2:17" ht="12.75" customHeight="1">
      <c r="B337" s="3"/>
      <c r="Q337" s="2"/>
    </row>
    <row r="338" spans="2:17" ht="12.75" customHeight="1">
      <c r="B338" s="3"/>
      <c r="Q338" s="2"/>
    </row>
    <row r="339" spans="2:17" ht="12.75" customHeight="1">
      <c r="B339" s="3"/>
      <c r="Q339" s="2"/>
    </row>
    <row r="340" spans="2:17" ht="12.75" customHeight="1">
      <c r="B340" s="3"/>
      <c r="Q340" s="2"/>
    </row>
    <row r="341" spans="2:17" ht="12.75" customHeight="1">
      <c r="B341" s="3"/>
      <c r="Q341" s="2"/>
    </row>
    <row r="342" spans="2:17" ht="12.75" customHeight="1">
      <c r="B342" s="3"/>
      <c r="Q342" s="2"/>
    </row>
    <row r="343" spans="2:17" ht="12.75" customHeight="1">
      <c r="B343" s="3"/>
      <c r="Q343" s="2"/>
    </row>
    <row r="344" spans="2:17" ht="12.75" customHeight="1">
      <c r="B344" s="3"/>
      <c r="Q344" s="2"/>
    </row>
    <row r="345" spans="2:17" ht="12.75" customHeight="1">
      <c r="B345" s="3"/>
      <c r="Q345" s="2"/>
    </row>
    <row r="346" spans="2:17" ht="12.75" customHeight="1">
      <c r="B346" s="3"/>
      <c r="Q346" s="2"/>
    </row>
    <row r="347" spans="2:17" ht="12.75" customHeight="1">
      <c r="B347" s="3"/>
      <c r="Q347" s="2"/>
    </row>
    <row r="348" spans="2:17" ht="12.75" customHeight="1">
      <c r="B348" s="3"/>
      <c r="Q348" s="2"/>
    </row>
    <row r="349" spans="2:17" ht="12.75" customHeight="1">
      <c r="B349" s="3"/>
      <c r="Q349" s="2"/>
    </row>
    <row r="350" spans="2:17" ht="12.75" customHeight="1">
      <c r="B350" s="3"/>
      <c r="Q350" s="2"/>
    </row>
    <row r="351" spans="2:17" ht="12.75" customHeight="1">
      <c r="B351" s="3"/>
      <c r="Q351" s="2"/>
    </row>
    <row r="352" spans="2:17" ht="12.75" customHeight="1">
      <c r="B352" s="3"/>
      <c r="Q352" s="2"/>
    </row>
    <row r="353" spans="2:17" ht="12.75" customHeight="1">
      <c r="B353" s="3"/>
      <c r="Q353" s="2"/>
    </row>
    <row r="354" spans="2:17" ht="12.75" customHeight="1">
      <c r="B354" s="3"/>
      <c r="Q354" s="2"/>
    </row>
    <row r="355" spans="2:17" ht="12.75" customHeight="1">
      <c r="B355" s="3"/>
      <c r="Q355" s="2"/>
    </row>
    <row r="356" spans="2:17" ht="12.75" customHeight="1">
      <c r="B356" s="3"/>
      <c r="Q356" s="2"/>
    </row>
    <row r="357" spans="2:17" ht="12.75" customHeight="1">
      <c r="B357" s="3"/>
      <c r="Q357" s="2"/>
    </row>
    <row r="358" spans="2:17" ht="12.75" customHeight="1">
      <c r="B358" s="3"/>
      <c r="Q358" s="2"/>
    </row>
    <row r="359" spans="2:17" ht="12.75" customHeight="1">
      <c r="B359" s="3"/>
      <c r="Q359" s="2"/>
    </row>
    <row r="360" spans="2:17" ht="12.75" customHeight="1">
      <c r="B360" s="3"/>
      <c r="Q360" s="2"/>
    </row>
    <row r="361" spans="2:17" ht="12.75" customHeight="1">
      <c r="B361" s="3"/>
      <c r="Q361" s="2"/>
    </row>
    <row r="362" spans="2:17" ht="12.75" customHeight="1">
      <c r="B362" s="3"/>
      <c r="Q362" s="2"/>
    </row>
    <row r="363" spans="2:17" ht="12.75" customHeight="1">
      <c r="B363" s="3"/>
      <c r="Q363" s="2"/>
    </row>
    <row r="364" spans="2:17" ht="12.75" customHeight="1">
      <c r="B364" s="3"/>
      <c r="Q364" s="2"/>
    </row>
    <row r="365" spans="2:17" ht="12.75" customHeight="1">
      <c r="B365" s="3"/>
      <c r="Q365" s="2"/>
    </row>
    <row r="366" spans="2:17" ht="12.75" customHeight="1">
      <c r="B366" s="3"/>
      <c r="Q366" s="2"/>
    </row>
    <row r="367" spans="2:17" ht="12.75" customHeight="1">
      <c r="B367" s="3"/>
    </row>
    <row r="368" spans="2:17" ht="12.75" customHeight="1">
      <c r="B368" s="3"/>
    </row>
    <row r="369" spans="2:2" ht="12.75" customHeight="1">
      <c r="B369" s="3"/>
    </row>
    <row r="370" spans="2:2" ht="12.75" customHeight="1">
      <c r="B370" s="3"/>
    </row>
    <row r="371" spans="2:2" ht="12.75" customHeight="1">
      <c r="B371" s="3"/>
    </row>
    <row r="372" spans="2:2" ht="12.75" customHeight="1">
      <c r="B372" s="3"/>
    </row>
    <row r="373" spans="2:2" ht="12.75" customHeight="1">
      <c r="B373" s="3"/>
    </row>
    <row r="374" spans="2:2" ht="12.75" customHeight="1">
      <c r="B374" s="3"/>
    </row>
    <row r="375" spans="2:2" ht="12.75" customHeight="1">
      <c r="B375" s="3"/>
    </row>
    <row r="376" spans="2:2" ht="12.75" customHeight="1">
      <c r="B376" s="3"/>
    </row>
    <row r="377" spans="2:2" ht="12.75" customHeight="1">
      <c r="B377" s="3"/>
    </row>
    <row r="378" spans="2:2" ht="12.75" customHeight="1">
      <c r="B378" s="3"/>
    </row>
    <row r="379" spans="2:2" ht="12.75" customHeight="1">
      <c r="B379" s="3"/>
    </row>
    <row r="380" spans="2:2" ht="12.75" customHeight="1">
      <c r="B380" s="3"/>
    </row>
    <row r="381" spans="2:2" ht="12.75" customHeight="1">
      <c r="B381" s="3"/>
    </row>
    <row r="382" spans="2:2" ht="12.75" customHeight="1">
      <c r="B382" s="3"/>
    </row>
    <row r="383" spans="2:2" ht="12.75" customHeight="1">
      <c r="B383" s="3"/>
    </row>
    <row r="384" spans="2:2" ht="12.75" customHeight="1">
      <c r="B384" s="3"/>
    </row>
    <row r="385" spans="2:2" ht="12.75" customHeight="1">
      <c r="B385" s="3"/>
    </row>
    <row r="386" spans="2:2" ht="12.75" customHeight="1">
      <c r="B386" s="3"/>
    </row>
    <row r="387" spans="2:2" ht="12.75" customHeight="1">
      <c r="B387" s="3"/>
    </row>
    <row r="388" spans="2:2" ht="12.75" customHeight="1">
      <c r="B388" s="3"/>
    </row>
    <row r="389" spans="2:2" ht="12.75" customHeight="1">
      <c r="B389" s="3"/>
    </row>
    <row r="390" spans="2:2" ht="12.75" customHeight="1">
      <c r="B390" s="3"/>
    </row>
    <row r="391" spans="2:2" ht="12.75" customHeight="1">
      <c r="B391" s="3"/>
    </row>
    <row r="392" spans="2:2" ht="12.75" customHeight="1">
      <c r="B392" s="3"/>
    </row>
    <row r="393" spans="2:2" ht="12.75" customHeight="1">
      <c r="B393" s="3"/>
    </row>
    <row r="394" spans="2:2" ht="12.75" customHeight="1">
      <c r="B394" s="3"/>
    </row>
    <row r="395" spans="2:2" ht="12.75" customHeight="1">
      <c r="B395" s="3"/>
    </row>
    <row r="396" spans="2:2" ht="12.75" customHeight="1">
      <c r="B396" s="3"/>
    </row>
    <row r="397" spans="2:2" ht="12.75" customHeight="1">
      <c r="B397" s="3"/>
    </row>
    <row r="398" spans="2:2" ht="12.75" customHeight="1">
      <c r="B398" s="3"/>
    </row>
    <row r="399" spans="2:2" ht="12.75" customHeight="1">
      <c r="B399" s="3"/>
    </row>
    <row r="400" spans="2:2" ht="12.75" customHeight="1">
      <c r="B400" s="3"/>
    </row>
    <row r="401" spans="2:2" ht="12.75" customHeight="1">
      <c r="B401" s="3"/>
    </row>
    <row r="402" spans="2:2" ht="12.75" customHeight="1">
      <c r="B402" s="3"/>
    </row>
    <row r="403" spans="2:2" ht="12.75" customHeight="1">
      <c r="B403" s="3"/>
    </row>
    <row r="404" spans="2:2" ht="12.75" customHeight="1">
      <c r="B404" s="3"/>
    </row>
    <row r="405" spans="2:2" ht="12.75" customHeight="1">
      <c r="B405" s="3"/>
    </row>
    <row r="406" spans="2:2" ht="12.75" customHeight="1">
      <c r="B406" s="3"/>
    </row>
    <row r="407" spans="2:2" ht="12.75" customHeight="1">
      <c r="B407" s="3"/>
    </row>
    <row r="408" spans="2:2" ht="12.75" customHeight="1">
      <c r="B408" s="3"/>
    </row>
    <row r="409" spans="2:2" ht="12.75" customHeight="1">
      <c r="B409" s="3"/>
    </row>
    <row r="410" spans="2:2" ht="12.75" customHeight="1">
      <c r="B410" s="3"/>
    </row>
    <row r="411" spans="2:2" ht="12.75" customHeight="1">
      <c r="B411" s="3"/>
    </row>
    <row r="412" spans="2:2" ht="12.75" customHeight="1">
      <c r="B412" s="3"/>
    </row>
    <row r="413" spans="2:2" ht="12.75" customHeight="1">
      <c r="B413" s="3"/>
    </row>
    <row r="414" spans="2:2" ht="12.75" customHeight="1">
      <c r="B414" s="3"/>
    </row>
    <row r="415" spans="2:2" ht="12.75" customHeight="1">
      <c r="B415" s="3"/>
    </row>
    <row r="416" spans="2:2" ht="12.75" customHeight="1">
      <c r="B416" s="3"/>
    </row>
    <row r="417" spans="2:2" ht="12.75" customHeight="1">
      <c r="B417" s="3"/>
    </row>
    <row r="418" spans="2:2" ht="12.75" customHeight="1">
      <c r="B418" s="3"/>
    </row>
    <row r="419" spans="2:2" ht="12.75" customHeight="1">
      <c r="B419" s="3"/>
    </row>
    <row r="420" spans="2:2" ht="12.75" customHeight="1">
      <c r="B420" s="3"/>
    </row>
    <row r="421" spans="2:2" ht="12.75" customHeight="1">
      <c r="B421" s="3"/>
    </row>
    <row r="422" spans="2:2" ht="12.75" customHeight="1">
      <c r="B422" s="3"/>
    </row>
    <row r="423" spans="2:2" ht="12.75" customHeight="1">
      <c r="B423" s="3"/>
    </row>
    <row r="424" spans="2:2" ht="12.75" customHeight="1">
      <c r="B424" s="3"/>
    </row>
    <row r="425" spans="2:2" ht="12.75" customHeight="1">
      <c r="B425" s="3"/>
    </row>
    <row r="426" spans="2:2" ht="12.75" customHeight="1">
      <c r="B426" s="3"/>
    </row>
    <row r="427" spans="2:2" ht="12.75" customHeight="1">
      <c r="B427" s="3"/>
    </row>
    <row r="428" spans="2:2" ht="12.75" customHeight="1">
      <c r="B428" s="3"/>
    </row>
    <row r="429" spans="2:2" ht="12.75" customHeight="1">
      <c r="B429" s="3"/>
    </row>
    <row r="430" spans="2:2" ht="12.75" customHeight="1">
      <c r="B430" s="3"/>
    </row>
    <row r="431" spans="2:2" ht="12.75" customHeight="1">
      <c r="B431" s="3"/>
    </row>
    <row r="432" spans="2:2" ht="12.75" customHeight="1">
      <c r="B432" s="3"/>
    </row>
    <row r="433" spans="2:2" ht="12.75" customHeight="1">
      <c r="B433" s="3"/>
    </row>
    <row r="434" spans="2:2" ht="12.75" customHeight="1">
      <c r="B434" s="3"/>
    </row>
    <row r="435" spans="2:2" ht="12.75" customHeight="1">
      <c r="B435" s="3"/>
    </row>
    <row r="436" spans="2:2" ht="12.75" customHeight="1">
      <c r="B436" s="3"/>
    </row>
    <row r="437" spans="2:2" ht="12.75" customHeight="1">
      <c r="B437" s="3"/>
    </row>
    <row r="438" spans="2:2" ht="12.75" customHeight="1">
      <c r="B438" s="3"/>
    </row>
    <row r="439" spans="2:2" ht="12.75" customHeight="1">
      <c r="B439" s="3"/>
    </row>
    <row r="440" spans="2:2" ht="12.75" customHeight="1">
      <c r="B440" s="3"/>
    </row>
    <row r="441" spans="2:2" ht="12.75" customHeight="1">
      <c r="B441" s="3"/>
    </row>
    <row r="442" spans="2:2" ht="12.75" customHeight="1">
      <c r="B442" s="3"/>
    </row>
    <row r="443" spans="2:2" ht="12.75" customHeight="1">
      <c r="B443" s="3"/>
    </row>
    <row r="444" spans="2:2" ht="12.75" customHeight="1">
      <c r="B444" s="3"/>
    </row>
    <row r="445" spans="2:2" ht="12.75" customHeight="1">
      <c r="B445" s="3"/>
    </row>
    <row r="446" spans="2:2" ht="12.75" customHeight="1">
      <c r="B446" s="3"/>
    </row>
    <row r="447" spans="2:2" ht="12.75" customHeight="1">
      <c r="B447" s="3"/>
    </row>
    <row r="448" spans="2:2" ht="12.75" customHeight="1">
      <c r="B448" s="3"/>
    </row>
    <row r="449" spans="2:2" ht="12.75" customHeight="1">
      <c r="B449" s="3"/>
    </row>
    <row r="450" spans="2:2" ht="12.75" customHeight="1">
      <c r="B450" s="3"/>
    </row>
    <row r="451" spans="2:2" ht="12.75" customHeight="1">
      <c r="B451" s="3"/>
    </row>
    <row r="452" spans="2:2" ht="12.75" customHeight="1">
      <c r="B452" s="3"/>
    </row>
    <row r="453" spans="2:2" ht="12.75" customHeight="1">
      <c r="B453" s="3"/>
    </row>
    <row r="454" spans="2:2" ht="12.75" customHeight="1">
      <c r="B454" s="3"/>
    </row>
    <row r="455" spans="2:2" ht="12.75" customHeight="1">
      <c r="B455" s="3"/>
    </row>
    <row r="456" spans="2:2" ht="12.75" customHeight="1">
      <c r="B456" s="3"/>
    </row>
    <row r="457" spans="2:2" ht="12.75" customHeight="1">
      <c r="B457" s="3"/>
    </row>
    <row r="458" spans="2:2" ht="12.75" customHeight="1">
      <c r="B458" s="3"/>
    </row>
    <row r="459" spans="2:2" ht="12.75" customHeight="1">
      <c r="B459" s="3"/>
    </row>
    <row r="460" spans="2:2" ht="12.75" customHeight="1">
      <c r="B460" s="3"/>
    </row>
    <row r="461" spans="2:2" ht="12.75" customHeight="1">
      <c r="B461" s="3"/>
    </row>
    <row r="462" spans="2:2" ht="12.75" customHeight="1">
      <c r="B462" s="3"/>
    </row>
    <row r="463" spans="2:2" ht="12.75" customHeight="1">
      <c r="B463" s="3"/>
    </row>
    <row r="464" spans="2:2" ht="12.75" customHeight="1">
      <c r="B464" s="3"/>
    </row>
    <row r="465" spans="2:2" ht="12.75" customHeight="1">
      <c r="B465" s="3"/>
    </row>
    <row r="466" spans="2:2" ht="12.75" customHeight="1">
      <c r="B466" s="3"/>
    </row>
    <row r="467" spans="2:2" ht="12.75" customHeight="1">
      <c r="B467" s="3"/>
    </row>
    <row r="468" spans="2:2" ht="12.75" customHeight="1">
      <c r="B468" s="3"/>
    </row>
    <row r="469" spans="2:2" ht="12.75" customHeight="1">
      <c r="B469" s="3"/>
    </row>
    <row r="470" spans="2:2" ht="12.75" customHeight="1">
      <c r="B470" s="3"/>
    </row>
    <row r="471" spans="2:2" ht="12.75" customHeight="1">
      <c r="B471" s="3"/>
    </row>
    <row r="472" spans="2:2" ht="12.75" customHeight="1"/>
    <row r="473" spans="2:2" ht="12.75" customHeight="1"/>
    <row r="474" spans="2:2" ht="12.75" customHeight="1"/>
    <row r="475" spans="2:2" ht="12.75" customHeight="1"/>
    <row r="476" spans="2:2" ht="12.75" customHeight="1"/>
    <row r="477" spans="2:2" ht="12.75" customHeight="1"/>
    <row r="478" spans="2:2" ht="12.75" customHeight="1"/>
    <row r="479" spans="2:2" ht="12.75" customHeight="1"/>
    <row r="480" spans="2:2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</sheetData>
  <phoneticPr fontId="8" type="noConversion"/>
  <hyperlinks>
    <hyperlink ref="H2016" r:id="rId1" display="http://vsolj.cetus-net.org/bulletin.html"/>
    <hyperlink ref="H64840" r:id="rId2" display="http://vsolj.cetus-net.org/bulletin.html"/>
    <hyperlink ref="H64833" r:id="rId3" display="https://www.aavso.org/ejaavso"/>
    <hyperlink ref="I64840" r:id="rId4" display="http://vsolj.cetus-net.org/bulletin.html"/>
    <hyperlink ref="AQ58491" r:id="rId5" display="http://cdsbib.u-strasbg.fr/cgi-bin/cdsbib?1990RMxAA..21..381G"/>
    <hyperlink ref="H64837" r:id="rId6" display="https://www.aavso.org/ejaavso"/>
    <hyperlink ref="AP5855" r:id="rId7" display="http://cdsbib.u-strasbg.fr/cgi-bin/cdsbib?1990RMxAA..21..381G"/>
    <hyperlink ref="AP5858" r:id="rId8" display="http://cdsbib.u-strasbg.fr/cgi-bin/cdsbib?1990RMxAA..21..381G"/>
    <hyperlink ref="AP5856" r:id="rId9" display="http://cdsbib.u-strasbg.fr/cgi-bin/cdsbib?1990RMxAA..21..381G"/>
    <hyperlink ref="AP5840" r:id="rId10" display="http://cdsbib.u-strasbg.fr/cgi-bin/cdsbib?1990RMxAA..21..381G"/>
    <hyperlink ref="AQ6069" r:id="rId11" display="http://cdsbib.u-strasbg.fr/cgi-bin/cdsbib?1990RMxAA..21..381G"/>
    <hyperlink ref="AQ6073" r:id="rId12" display="http://cdsbib.u-strasbg.fr/cgi-bin/cdsbib?1990RMxAA..21..381G"/>
    <hyperlink ref="AQ217" r:id="rId13" display="http://cdsbib.u-strasbg.fr/cgi-bin/cdsbib?1990RMxAA..21..381G"/>
    <hyperlink ref="I2961" r:id="rId14" display="http://vsolj.cetus-net.org/bulletin.html"/>
    <hyperlink ref="H2961" r:id="rId15" display="http://vsolj.cetus-net.org/bulletin.html"/>
    <hyperlink ref="AQ878" r:id="rId16" display="http://cdsbib.u-strasbg.fr/cgi-bin/cdsbib?1990RMxAA..21..381G"/>
    <hyperlink ref="AQ877" r:id="rId17" display="http://cdsbib.u-strasbg.fr/cgi-bin/cdsbib?1990RMxAA..21..381G"/>
    <hyperlink ref="AP4131" r:id="rId18" display="http://cdsbib.u-strasbg.fr/cgi-bin/cdsbib?1990RMxAA..21..381G"/>
    <hyperlink ref="AP4149" r:id="rId19" display="http://cdsbib.u-strasbg.fr/cgi-bin/cdsbib?1990RMxAA..21..381G"/>
    <hyperlink ref="AP4150" r:id="rId20" display="http://cdsbib.u-strasbg.fr/cgi-bin/cdsbib?1990RMxAA..21..381G"/>
    <hyperlink ref="AP4146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206" workbookViewId="0">
      <selection activeCell="A192" sqref="A192:D250"/>
    </sheetView>
  </sheetViews>
  <sheetFormatPr defaultRowHeight="12.75"/>
  <cols>
    <col min="1" max="1" width="19.7109375" style="20" customWidth="1"/>
    <col min="2" max="2" width="4.42578125" style="9" customWidth="1"/>
    <col min="3" max="3" width="12.7109375" style="20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20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>
      <c r="A1" s="39" t="s">
        <v>136</v>
      </c>
      <c r="I1" s="40" t="s">
        <v>137</v>
      </c>
      <c r="J1" s="41" t="s">
        <v>138</v>
      </c>
    </row>
    <row r="2" spans="1:16">
      <c r="I2" s="42" t="s">
        <v>139</v>
      </c>
      <c r="J2" s="43" t="s">
        <v>140</v>
      </c>
    </row>
    <row r="3" spans="1:16">
      <c r="A3" s="44" t="s">
        <v>141</v>
      </c>
      <c r="I3" s="42" t="s">
        <v>142</v>
      </c>
      <c r="J3" s="43" t="s">
        <v>143</v>
      </c>
    </row>
    <row r="4" spans="1:16">
      <c r="I4" s="42" t="s">
        <v>144</v>
      </c>
      <c r="J4" s="43" t="s">
        <v>143</v>
      </c>
    </row>
    <row r="5" spans="1:16" ht="13.5" thickBot="1">
      <c r="I5" s="45" t="s">
        <v>145</v>
      </c>
      <c r="J5" s="46" t="s">
        <v>146</v>
      </c>
    </row>
    <row r="10" spans="1:16" ht="13.5" thickBot="1"/>
    <row r="11" spans="1:16" ht="12.75" customHeight="1" thickBot="1">
      <c r="A11" s="20" t="str">
        <f t="shared" ref="A11:A74" si="0">P11</f>
        <v> BBS 2 </v>
      </c>
      <c r="B11" s="3" t="str">
        <f t="shared" ref="B11:B74" si="1">IF(H11=INT(H11),"I","II")</f>
        <v>I</v>
      </c>
      <c r="C11" s="20">
        <f t="shared" ref="C11:C74" si="2">1*G11</f>
        <v>41350.249000000003</v>
      </c>
      <c r="D11" s="9" t="str">
        <f t="shared" ref="D11:D74" si="3">VLOOKUP(F11,I$1:J$5,2,FALSE)</f>
        <v>vis</v>
      </c>
      <c r="E11" s="47">
        <f>VLOOKUP(C11,A!C$21:E$973,3,FALSE)</f>
        <v>152.11619648875444</v>
      </c>
      <c r="F11" s="3" t="s">
        <v>145</v>
      </c>
      <c r="G11" s="9" t="str">
        <f t="shared" ref="G11:G74" si="4">MID(I11,3,LEN(I11)-3)</f>
        <v>41350.249</v>
      </c>
      <c r="H11" s="20">
        <f t="shared" ref="H11:H74" si="5">1*K11</f>
        <v>152</v>
      </c>
      <c r="I11" s="48" t="s">
        <v>222</v>
      </c>
      <c r="J11" s="49" t="s">
        <v>223</v>
      </c>
      <c r="K11" s="48">
        <v>152</v>
      </c>
      <c r="L11" s="48" t="s">
        <v>224</v>
      </c>
      <c r="M11" s="49" t="s">
        <v>225</v>
      </c>
      <c r="N11" s="49"/>
      <c r="O11" s="50" t="s">
        <v>226</v>
      </c>
      <c r="P11" s="50" t="s">
        <v>227</v>
      </c>
    </row>
    <row r="12" spans="1:16" ht="12.75" customHeight="1" thickBot="1">
      <c r="A12" s="20" t="str">
        <f t="shared" si="0"/>
        <v> BBS 5 </v>
      </c>
      <c r="B12" s="3" t="str">
        <f t="shared" si="1"/>
        <v>I</v>
      </c>
      <c r="C12" s="20">
        <f t="shared" si="2"/>
        <v>41534.620999999999</v>
      </c>
      <c r="D12" s="9" t="str">
        <f t="shared" si="3"/>
        <v>vis</v>
      </c>
      <c r="E12" s="47">
        <f>VLOOKUP(C12,A!C$21:E$973,3,FALSE)</f>
        <v>495.98491880546516</v>
      </c>
      <c r="F12" s="3" t="s">
        <v>145</v>
      </c>
      <c r="G12" s="9" t="str">
        <f t="shared" si="4"/>
        <v>41534.621</v>
      </c>
      <c r="H12" s="20">
        <f t="shared" si="5"/>
        <v>496</v>
      </c>
      <c r="I12" s="48" t="s">
        <v>228</v>
      </c>
      <c r="J12" s="49" t="s">
        <v>229</v>
      </c>
      <c r="K12" s="48">
        <v>496</v>
      </c>
      <c r="L12" s="48" t="s">
        <v>171</v>
      </c>
      <c r="M12" s="49" t="s">
        <v>225</v>
      </c>
      <c r="N12" s="49"/>
      <c r="O12" s="50" t="s">
        <v>226</v>
      </c>
      <c r="P12" s="50" t="s">
        <v>230</v>
      </c>
    </row>
    <row r="13" spans="1:16" ht="12.75" customHeight="1" thickBot="1">
      <c r="A13" s="20" t="str">
        <f t="shared" si="0"/>
        <v> BBS 5 </v>
      </c>
      <c r="B13" s="3" t="str">
        <f t="shared" si="1"/>
        <v>I</v>
      </c>
      <c r="C13" s="20">
        <f t="shared" si="2"/>
        <v>41571.646999999997</v>
      </c>
      <c r="D13" s="9" t="str">
        <f t="shared" si="3"/>
        <v>vis</v>
      </c>
      <c r="E13" s="47">
        <f>VLOOKUP(C13,A!C$21:E$973,3,FALSE)</f>
        <v>565.04140955513503</v>
      </c>
      <c r="F13" s="3" t="s">
        <v>145</v>
      </c>
      <c r="G13" s="9" t="str">
        <f t="shared" si="4"/>
        <v>41571.647</v>
      </c>
      <c r="H13" s="20">
        <f t="shared" si="5"/>
        <v>565</v>
      </c>
      <c r="I13" s="48" t="s">
        <v>234</v>
      </c>
      <c r="J13" s="49" t="s">
        <v>235</v>
      </c>
      <c r="K13" s="48">
        <v>565</v>
      </c>
      <c r="L13" s="48" t="s">
        <v>177</v>
      </c>
      <c r="M13" s="49" t="s">
        <v>225</v>
      </c>
      <c r="N13" s="49"/>
      <c r="O13" s="50" t="s">
        <v>226</v>
      </c>
      <c r="P13" s="50" t="s">
        <v>230</v>
      </c>
    </row>
    <row r="14" spans="1:16" ht="12.75" customHeight="1" thickBot="1">
      <c r="A14" s="20" t="str">
        <f t="shared" si="0"/>
        <v> BBS 5 </v>
      </c>
      <c r="B14" s="3" t="str">
        <f t="shared" si="1"/>
        <v>II</v>
      </c>
      <c r="C14" s="20">
        <f t="shared" si="2"/>
        <v>41580.457999999999</v>
      </c>
      <c r="D14" s="9" t="str">
        <f t="shared" si="3"/>
        <v>vis</v>
      </c>
      <c r="E14" s="47">
        <f>VLOOKUP(C14,A!C$21:E$973,3,FALSE)</f>
        <v>581.47463863727944</v>
      </c>
      <c r="F14" s="3" t="s">
        <v>145</v>
      </c>
      <c r="G14" s="9" t="str">
        <f t="shared" si="4"/>
        <v>41580.458</v>
      </c>
      <c r="H14" s="20">
        <f t="shared" si="5"/>
        <v>581.5</v>
      </c>
      <c r="I14" s="48" t="s">
        <v>236</v>
      </c>
      <c r="J14" s="49" t="s">
        <v>237</v>
      </c>
      <c r="K14" s="48">
        <v>581.5</v>
      </c>
      <c r="L14" s="48" t="s">
        <v>238</v>
      </c>
      <c r="M14" s="49" t="s">
        <v>225</v>
      </c>
      <c r="N14" s="49"/>
      <c r="O14" s="50" t="s">
        <v>226</v>
      </c>
      <c r="P14" s="50" t="s">
        <v>230</v>
      </c>
    </row>
    <row r="15" spans="1:16" ht="12.75" customHeight="1" thickBot="1">
      <c r="A15" s="20" t="str">
        <f t="shared" si="0"/>
        <v> BBS 5 </v>
      </c>
      <c r="B15" s="3" t="str">
        <f t="shared" si="1"/>
        <v>II</v>
      </c>
      <c r="C15" s="20">
        <f t="shared" si="2"/>
        <v>41581.565999999999</v>
      </c>
      <c r="D15" s="9" t="str">
        <f t="shared" si="3"/>
        <v>vis</v>
      </c>
      <c r="E15" s="47">
        <f>VLOOKUP(C15,A!C$21:E$973,3,FALSE)</f>
        <v>583.54114843446655</v>
      </c>
      <c r="F15" s="3" t="s">
        <v>145</v>
      </c>
      <c r="G15" s="9" t="str">
        <f t="shared" si="4"/>
        <v>41581.566</v>
      </c>
      <c r="H15" s="20">
        <f t="shared" si="5"/>
        <v>583.5</v>
      </c>
      <c r="I15" s="48" t="s">
        <v>239</v>
      </c>
      <c r="J15" s="49" t="s">
        <v>240</v>
      </c>
      <c r="K15" s="48">
        <v>583.5</v>
      </c>
      <c r="L15" s="48" t="s">
        <v>177</v>
      </c>
      <c r="M15" s="49" t="s">
        <v>225</v>
      </c>
      <c r="N15" s="49"/>
      <c r="O15" s="50" t="s">
        <v>226</v>
      </c>
      <c r="P15" s="50" t="s">
        <v>230</v>
      </c>
    </row>
    <row r="16" spans="1:16" ht="12.75" customHeight="1" thickBot="1">
      <c r="A16" s="20" t="str">
        <f t="shared" si="0"/>
        <v> BBS 5 </v>
      </c>
      <c r="B16" s="3" t="str">
        <f t="shared" si="1"/>
        <v>II</v>
      </c>
      <c r="C16" s="20">
        <f t="shared" si="2"/>
        <v>41582.633999999998</v>
      </c>
      <c r="D16" s="9" t="str">
        <f t="shared" si="3"/>
        <v>vis</v>
      </c>
      <c r="E16" s="47">
        <f>VLOOKUP(C16,A!C$21:E$973,3,FALSE)</f>
        <v>585.5330549898764</v>
      </c>
      <c r="F16" s="3" t="s">
        <v>145</v>
      </c>
      <c r="G16" s="9" t="str">
        <f t="shared" si="4"/>
        <v>41582.634</v>
      </c>
      <c r="H16" s="20">
        <f t="shared" si="5"/>
        <v>585.5</v>
      </c>
      <c r="I16" s="48" t="s">
        <v>241</v>
      </c>
      <c r="J16" s="49" t="s">
        <v>242</v>
      </c>
      <c r="K16" s="48">
        <v>585.5</v>
      </c>
      <c r="L16" s="48" t="s">
        <v>243</v>
      </c>
      <c r="M16" s="49" t="s">
        <v>225</v>
      </c>
      <c r="N16" s="49"/>
      <c r="O16" s="50" t="s">
        <v>226</v>
      </c>
      <c r="P16" s="50" t="s">
        <v>230</v>
      </c>
    </row>
    <row r="17" spans="1:16" ht="12.75" customHeight="1" thickBot="1">
      <c r="A17" s="20" t="str">
        <f t="shared" si="0"/>
        <v> BBS 5 </v>
      </c>
      <c r="B17" s="3" t="str">
        <f t="shared" si="1"/>
        <v>I</v>
      </c>
      <c r="C17" s="20">
        <f t="shared" si="2"/>
        <v>41585.565999999999</v>
      </c>
      <c r="D17" s="9" t="str">
        <f t="shared" si="3"/>
        <v>vis</v>
      </c>
      <c r="E17" s="47">
        <f>VLOOKUP(C17,A!C$21:E$973,3,FALSE)</f>
        <v>591.00147261203631</v>
      </c>
      <c r="F17" s="3" t="s">
        <v>145</v>
      </c>
      <c r="G17" s="9" t="str">
        <f t="shared" si="4"/>
        <v>41585.566</v>
      </c>
      <c r="H17" s="20">
        <f t="shared" si="5"/>
        <v>591</v>
      </c>
      <c r="I17" s="48" t="s">
        <v>244</v>
      </c>
      <c r="J17" s="49" t="s">
        <v>245</v>
      </c>
      <c r="K17" s="48">
        <v>591</v>
      </c>
      <c r="L17" s="48" t="s">
        <v>216</v>
      </c>
      <c r="M17" s="49" t="s">
        <v>225</v>
      </c>
      <c r="N17" s="49"/>
      <c r="O17" s="50" t="s">
        <v>226</v>
      </c>
      <c r="P17" s="50" t="s">
        <v>230</v>
      </c>
    </row>
    <row r="18" spans="1:16" ht="12.75" customHeight="1" thickBot="1">
      <c r="A18" s="20" t="str">
        <f t="shared" si="0"/>
        <v> BBS 5 </v>
      </c>
      <c r="B18" s="3" t="str">
        <f t="shared" si="1"/>
        <v>II</v>
      </c>
      <c r="C18" s="20">
        <f t="shared" si="2"/>
        <v>41587.447999999997</v>
      </c>
      <c r="D18" s="9" t="str">
        <f t="shared" si="3"/>
        <v>vis</v>
      </c>
      <c r="E18" s="47">
        <f>VLOOKUP(C18,A!C$21:E$973,3,FALSE)</f>
        <v>594.51155513757863</v>
      </c>
      <c r="F18" s="3" t="s">
        <v>145</v>
      </c>
      <c r="G18" s="9" t="str">
        <f t="shared" si="4"/>
        <v>41587.448</v>
      </c>
      <c r="H18" s="20">
        <f t="shared" si="5"/>
        <v>594.5</v>
      </c>
      <c r="I18" s="48" t="s">
        <v>246</v>
      </c>
      <c r="J18" s="49" t="s">
        <v>247</v>
      </c>
      <c r="K18" s="48">
        <v>594.5</v>
      </c>
      <c r="L18" s="48" t="s">
        <v>248</v>
      </c>
      <c r="M18" s="49" t="s">
        <v>225</v>
      </c>
      <c r="N18" s="49"/>
      <c r="O18" s="50" t="s">
        <v>226</v>
      </c>
      <c r="P18" s="50" t="s">
        <v>230</v>
      </c>
    </row>
    <row r="19" spans="1:16" ht="12.75" customHeight="1" thickBot="1">
      <c r="A19" s="20" t="str">
        <f t="shared" si="0"/>
        <v> BBS 6 </v>
      </c>
      <c r="B19" s="3" t="str">
        <f t="shared" si="1"/>
        <v>II</v>
      </c>
      <c r="C19" s="20">
        <f t="shared" si="2"/>
        <v>41603.538999999997</v>
      </c>
      <c r="D19" s="9" t="str">
        <f t="shared" si="3"/>
        <v>vis</v>
      </c>
      <c r="E19" s="47">
        <f>VLOOKUP(C19,A!C$21:E$973,3,FALSE)</f>
        <v>624.52257422289767</v>
      </c>
      <c r="F19" s="3" t="s">
        <v>145</v>
      </c>
      <c r="G19" s="9" t="str">
        <f t="shared" si="4"/>
        <v>41603.539</v>
      </c>
      <c r="H19" s="20">
        <f t="shared" si="5"/>
        <v>624.5</v>
      </c>
      <c r="I19" s="48" t="s">
        <v>249</v>
      </c>
      <c r="J19" s="49" t="s">
        <v>250</v>
      </c>
      <c r="K19" s="48">
        <v>624.5</v>
      </c>
      <c r="L19" s="48" t="s">
        <v>251</v>
      </c>
      <c r="M19" s="49" t="s">
        <v>225</v>
      </c>
      <c r="N19" s="49"/>
      <c r="O19" s="50" t="s">
        <v>226</v>
      </c>
      <c r="P19" s="50" t="s">
        <v>252</v>
      </c>
    </row>
    <row r="20" spans="1:16" ht="12.75" customHeight="1" thickBot="1">
      <c r="A20" s="20" t="str">
        <f t="shared" si="0"/>
        <v> BBS 6 </v>
      </c>
      <c r="B20" s="3" t="str">
        <f t="shared" si="1"/>
        <v>II</v>
      </c>
      <c r="C20" s="20">
        <f t="shared" si="2"/>
        <v>41609.436999999998</v>
      </c>
      <c r="D20" s="9" t="str">
        <f t="shared" si="3"/>
        <v>vis</v>
      </c>
      <c r="E20" s="47">
        <f>VLOOKUP(C20,A!C$21:E$973,3,FALSE)</f>
        <v>635.52282222272606</v>
      </c>
      <c r="F20" s="3" t="s">
        <v>145</v>
      </c>
      <c r="G20" s="9" t="str">
        <f t="shared" si="4"/>
        <v>41609.437</v>
      </c>
      <c r="H20" s="20">
        <f t="shared" si="5"/>
        <v>635.5</v>
      </c>
      <c r="I20" s="48" t="s">
        <v>256</v>
      </c>
      <c r="J20" s="49" t="s">
        <v>257</v>
      </c>
      <c r="K20" s="48">
        <v>635.5</v>
      </c>
      <c r="L20" s="48" t="s">
        <v>251</v>
      </c>
      <c r="M20" s="49" t="s">
        <v>225</v>
      </c>
      <c r="N20" s="49"/>
      <c r="O20" s="50" t="s">
        <v>226</v>
      </c>
      <c r="P20" s="50" t="s">
        <v>252</v>
      </c>
    </row>
    <row r="21" spans="1:16" ht="12.75" customHeight="1" thickBot="1">
      <c r="A21" s="20" t="str">
        <f t="shared" si="0"/>
        <v> BBS 6 </v>
      </c>
      <c r="B21" s="3" t="str">
        <f t="shared" si="1"/>
        <v>II</v>
      </c>
      <c r="C21" s="20">
        <f t="shared" si="2"/>
        <v>41616.402000000002</v>
      </c>
      <c r="D21" s="9" t="str">
        <f t="shared" si="3"/>
        <v>vis</v>
      </c>
      <c r="E21" s="47">
        <f>VLOOKUP(C21,A!C$21:E$973,3,FALSE)</f>
        <v>648.51311169692633</v>
      </c>
      <c r="F21" s="3" t="s">
        <v>145</v>
      </c>
      <c r="G21" s="9" t="str">
        <f t="shared" si="4"/>
        <v>41616.402</v>
      </c>
      <c r="H21" s="20">
        <f t="shared" si="5"/>
        <v>648.5</v>
      </c>
      <c r="I21" s="48" t="s">
        <v>258</v>
      </c>
      <c r="J21" s="49" t="s">
        <v>259</v>
      </c>
      <c r="K21" s="48">
        <v>648.5</v>
      </c>
      <c r="L21" s="48" t="s">
        <v>260</v>
      </c>
      <c r="M21" s="49" t="s">
        <v>225</v>
      </c>
      <c r="N21" s="49"/>
      <c r="O21" s="50" t="s">
        <v>226</v>
      </c>
      <c r="P21" s="50" t="s">
        <v>252</v>
      </c>
    </row>
    <row r="22" spans="1:16" ht="12.75" customHeight="1" thickBot="1">
      <c r="A22" s="20" t="str">
        <f t="shared" si="0"/>
        <v> BBS 6 </v>
      </c>
      <c r="B22" s="3" t="str">
        <f t="shared" si="1"/>
        <v>II</v>
      </c>
      <c r="C22" s="20">
        <f t="shared" si="2"/>
        <v>41623.358</v>
      </c>
      <c r="D22" s="9" t="str">
        <f t="shared" si="3"/>
        <v>vis</v>
      </c>
      <c r="E22" s="47">
        <f>VLOOKUP(C22,A!C$21:E$973,3,FALSE)</f>
        <v>661.48661544171682</v>
      </c>
      <c r="F22" s="3" t="s">
        <v>145</v>
      </c>
      <c r="G22" s="9" t="str">
        <f t="shared" si="4"/>
        <v>41623.358</v>
      </c>
      <c r="H22" s="20">
        <f t="shared" si="5"/>
        <v>661.5</v>
      </c>
      <c r="I22" s="48" t="s">
        <v>263</v>
      </c>
      <c r="J22" s="49" t="s">
        <v>264</v>
      </c>
      <c r="K22" s="48">
        <v>661.5</v>
      </c>
      <c r="L22" s="48" t="s">
        <v>265</v>
      </c>
      <c r="M22" s="49" t="s">
        <v>225</v>
      </c>
      <c r="N22" s="49"/>
      <c r="O22" s="50" t="s">
        <v>226</v>
      </c>
      <c r="P22" s="50" t="s">
        <v>252</v>
      </c>
    </row>
    <row r="23" spans="1:16" ht="12.75" customHeight="1" thickBot="1">
      <c r="A23" s="20" t="str">
        <f t="shared" si="0"/>
        <v> BBS 6 </v>
      </c>
      <c r="B23" s="3" t="str">
        <f t="shared" si="1"/>
        <v>II</v>
      </c>
      <c r="C23" s="20">
        <f t="shared" si="2"/>
        <v>41624.453999999998</v>
      </c>
      <c r="D23" s="9" t="str">
        <f t="shared" si="3"/>
        <v>vis</v>
      </c>
      <c r="E23" s="47">
        <f>VLOOKUP(C23,A!C$21:E$973,3,FALSE)</f>
        <v>663.5307442663667</v>
      </c>
      <c r="F23" s="3" t="s">
        <v>145</v>
      </c>
      <c r="G23" s="9" t="str">
        <f t="shared" si="4"/>
        <v>41624.454</v>
      </c>
      <c r="H23" s="20">
        <f t="shared" si="5"/>
        <v>663.5</v>
      </c>
      <c r="I23" s="48" t="s">
        <v>266</v>
      </c>
      <c r="J23" s="49" t="s">
        <v>267</v>
      </c>
      <c r="K23" s="48">
        <v>663.5</v>
      </c>
      <c r="L23" s="48" t="s">
        <v>268</v>
      </c>
      <c r="M23" s="49" t="s">
        <v>225</v>
      </c>
      <c r="N23" s="49"/>
      <c r="O23" s="50" t="s">
        <v>226</v>
      </c>
      <c r="P23" s="50" t="s">
        <v>252</v>
      </c>
    </row>
    <row r="24" spans="1:16" ht="12.75" customHeight="1" thickBot="1">
      <c r="A24" s="20" t="str">
        <f t="shared" si="0"/>
        <v> BBS 6 </v>
      </c>
      <c r="B24" s="3" t="str">
        <f t="shared" si="1"/>
        <v>I</v>
      </c>
      <c r="C24" s="20">
        <f t="shared" si="2"/>
        <v>41627.377</v>
      </c>
      <c r="D24" s="9" t="str">
        <f t="shared" si="3"/>
        <v>vis</v>
      </c>
      <c r="E24" s="47">
        <f>VLOOKUP(C24,A!C$21:E$973,3,FALSE)</f>
        <v>668.98237615913035</v>
      </c>
      <c r="F24" s="3" t="s">
        <v>145</v>
      </c>
      <c r="G24" s="9" t="str">
        <f t="shared" si="4"/>
        <v>41627.377</v>
      </c>
      <c r="H24" s="20">
        <f t="shared" si="5"/>
        <v>669</v>
      </c>
      <c r="I24" s="48" t="s">
        <v>269</v>
      </c>
      <c r="J24" s="49" t="s">
        <v>270</v>
      </c>
      <c r="K24" s="48">
        <v>669</v>
      </c>
      <c r="L24" s="48" t="s">
        <v>271</v>
      </c>
      <c r="M24" s="49" t="s">
        <v>225</v>
      </c>
      <c r="N24" s="49"/>
      <c r="O24" s="50" t="s">
        <v>226</v>
      </c>
      <c r="P24" s="50" t="s">
        <v>252</v>
      </c>
    </row>
    <row r="25" spans="1:16" ht="12.75" customHeight="1" thickBot="1">
      <c r="A25" s="20" t="str">
        <f t="shared" si="0"/>
        <v> BBS 6 </v>
      </c>
      <c r="B25" s="3" t="str">
        <f t="shared" si="1"/>
        <v>II</v>
      </c>
      <c r="C25" s="20">
        <f t="shared" si="2"/>
        <v>41631.413999999997</v>
      </c>
      <c r="D25" s="9" t="str">
        <f t="shared" si="3"/>
        <v>vis</v>
      </c>
      <c r="E25" s="47">
        <f>VLOOKUP(C25,A!C$21:E$973,3,FALSE)</f>
        <v>676.51170833533627</v>
      </c>
      <c r="F25" s="3" t="s">
        <v>145</v>
      </c>
      <c r="G25" s="9" t="str">
        <f t="shared" si="4"/>
        <v>41631.414</v>
      </c>
      <c r="H25" s="20">
        <f t="shared" si="5"/>
        <v>676.5</v>
      </c>
      <c r="I25" s="48" t="s">
        <v>275</v>
      </c>
      <c r="J25" s="49" t="s">
        <v>276</v>
      </c>
      <c r="K25" s="48">
        <v>676.5</v>
      </c>
      <c r="L25" s="48" t="s">
        <v>248</v>
      </c>
      <c r="M25" s="49" t="s">
        <v>225</v>
      </c>
      <c r="N25" s="49"/>
      <c r="O25" s="50" t="s">
        <v>226</v>
      </c>
      <c r="P25" s="50" t="s">
        <v>252</v>
      </c>
    </row>
    <row r="26" spans="1:16" ht="12.75" customHeight="1" thickBot="1">
      <c r="A26" s="20" t="str">
        <f t="shared" si="0"/>
        <v> BBS 6 </v>
      </c>
      <c r="B26" s="3" t="str">
        <f t="shared" si="1"/>
        <v>II</v>
      </c>
      <c r="C26" s="20">
        <f t="shared" si="2"/>
        <v>41645.347000000002</v>
      </c>
      <c r="D26" s="9" t="str">
        <f t="shared" si="3"/>
        <v>vis</v>
      </c>
      <c r="E26" s="47">
        <f>VLOOKUP(C26,A!C$21:E$973,3,FALSE)</f>
        <v>702.49788252686426</v>
      </c>
      <c r="F26" s="3" t="s">
        <v>145</v>
      </c>
      <c r="G26" s="9" t="str">
        <f t="shared" si="4"/>
        <v>41645.347</v>
      </c>
      <c r="H26" s="20">
        <f t="shared" si="5"/>
        <v>702.5</v>
      </c>
      <c r="I26" s="48" t="s">
        <v>277</v>
      </c>
      <c r="J26" s="49" t="s">
        <v>278</v>
      </c>
      <c r="K26" s="48">
        <v>702.5</v>
      </c>
      <c r="L26" s="48" t="s">
        <v>274</v>
      </c>
      <c r="M26" s="49" t="s">
        <v>225</v>
      </c>
      <c r="N26" s="49"/>
      <c r="O26" s="50" t="s">
        <v>226</v>
      </c>
      <c r="P26" s="50" t="s">
        <v>252</v>
      </c>
    </row>
    <row r="27" spans="1:16" ht="12.75" customHeight="1" thickBot="1">
      <c r="A27" s="20" t="str">
        <f t="shared" si="0"/>
        <v> BBS 6 </v>
      </c>
      <c r="B27" s="3" t="str">
        <f t="shared" si="1"/>
        <v>I</v>
      </c>
      <c r="C27" s="20">
        <f t="shared" si="2"/>
        <v>41648.288999999997</v>
      </c>
      <c r="D27" s="9" t="str">
        <f t="shared" si="3"/>
        <v>vis</v>
      </c>
      <c r="E27" s="47">
        <f>VLOOKUP(C27,A!C$21:E$973,3,FALSE)</f>
        <v>707.98495095945827</v>
      </c>
      <c r="F27" s="3" t="s">
        <v>145</v>
      </c>
      <c r="G27" s="9" t="str">
        <f t="shared" si="4"/>
        <v>41648.289</v>
      </c>
      <c r="H27" s="20">
        <f t="shared" si="5"/>
        <v>708</v>
      </c>
      <c r="I27" s="48" t="s">
        <v>279</v>
      </c>
      <c r="J27" s="49" t="s">
        <v>280</v>
      </c>
      <c r="K27" s="48">
        <v>708</v>
      </c>
      <c r="L27" s="48" t="s">
        <v>171</v>
      </c>
      <c r="M27" s="49" t="s">
        <v>225</v>
      </c>
      <c r="N27" s="49"/>
      <c r="O27" s="50" t="s">
        <v>226</v>
      </c>
      <c r="P27" s="50" t="s">
        <v>252</v>
      </c>
    </row>
    <row r="28" spans="1:16" ht="12.75" customHeight="1" thickBot="1">
      <c r="A28" s="20" t="str">
        <f t="shared" si="0"/>
        <v> BBS 6 </v>
      </c>
      <c r="B28" s="3" t="str">
        <f t="shared" si="1"/>
        <v>I</v>
      </c>
      <c r="C28" s="20">
        <f t="shared" si="2"/>
        <v>41649.368999999999</v>
      </c>
      <c r="D28" s="9" t="str">
        <f t="shared" si="3"/>
        <v>vis</v>
      </c>
      <c r="E28" s="47">
        <f>VLOOKUP(C28,A!C$21:E$973,3,FALSE)</f>
        <v>709.99923848740536</v>
      </c>
      <c r="F28" s="3" t="s">
        <v>145</v>
      </c>
      <c r="G28" s="9" t="str">
        <f t="shared" si="4"/>
        <v>41649.369</v>
      </c>
      <c r="H28" s="20">
        <f t="shared" si="5"/>
        <v>710</v>
      </c>
      <c r="I28" s="48" t="s">
        <v>281</v>
      </c>
      <c r="J28" s="49" t="s">
        <v>282</v>
      </c>
      <c r="K28" s="48">
        <v>710</v>
      </c>
      <c r="L28" s="48" t="s">
        <v>274</v>
      </c>
      <c r="M28" s="49" t="s">
        <v>225</v>
      </c>
      <c r="N28" s="49"/>
      <c r="O28" s="50" t="s">
        <v>226</v>
      </c>
      <c r="P28" s="50" t="s">
        <v>252</v>
      </c>
    </row>
    <row r="29" spans="1:16" ht="12.75" customHeight="1" thickBot="1">
      <c r="A29" s="20" t="str">
        <f t="shared" si="0"/>
        <v> BBS 7 </v>
      </c>
      <c r="B29" s="3" t="str">
        <f t="shared" si="1"/>
        <v>II</v>
      </c>
      <c r="C29" s="20">
        <f t="shared" si="2"/>
        <v>41653.379000000001</v>
      </c>
      <c r="D29" s="9" t="str">
        <f t="shared" si="3"/>
        <v>vis</v>
      </c>
      <c r="E29" s="47">
        <f>VLOOKUP(C29,A!C$21:E$973,3,FALSE)</f>
        <v>717.47821347542276</v>
      </c>
      <c r="F29" s="3" t="s">
        <v>145</v>
      </c>
      <c r="G29" s="9" t="str">
        <f t="shared" si="4"/>
        <v>41653.379</v>
      </c>
      <c r="H29" s="20">
        <f t="shared" si="5"/>
        <v>717.5</v>
      </c>
      <c r="I29" s="48" t="s">
        <v>283</v>
      </c>
      <c r="J29" s="49" t="s">
        <v>284</v>
      </c>
      <c r="K29" s="48">
        <v>717.5</v>
      </c>
      <c r="L29" s="48" t="s">
        <v>180</v>
      </c>
      <c r="M29" s="49" t="s">
        <v>225</v>
      </c>
      <c r="N29" s="49"/>
      <c r="O29" s="50" t="s">
        <v>226</v>
      </c>
      <c r="P29" s="50" t="s">
        <v>285</v>
      </c>
    </row>
    <row r="30" spans="1:16" ht="12.75" customHeight="1" thickBot="1">
      <c r="A30" s="20" t="str">
        <f t="shared" si="0"/>
        <v> BBS 7 </v>
      </c>
      <c r="B30" s="3" t="str">
        <f t="shared" si="1"/>
        <v>I</v>
      </c>
      <c r="C30" s="20">
        <f t="shared" si="2"/>
        <v>41657.425000000003</v>
      </c>
      <c r="D30" s="9" t="str">
        <f t="shared" si="3"/>
        <v>vis</v>
      </c>
      <c r="E30" s="47">
        <f>VLOOKUP(C30,A!C$21:E$973,3,FALSE)</f>
        <v>725.02433138103845</v>
      </c>
      <c r="F30" s="3" t="s">
        <v>145</v>
      </c>
      <c r="G30" s="9" t="str">
        <f t="shared" si="4"/>
        <v>41657.425</v>
      </c>
      <c r="H30" s="20">
        <f t="shared" si="5"/>
        <v>725</v>
      </c>
      <c r="I30" s="48" t="s">
        <v>286</v>
      </c>
      <c r="J30" s="49" t="s">
        <v>287</v>
      </c>
      <c r="K30" s="48">
        <v>725</v>
      </c>
      <c r="L30" s="48" t="s">
        <v>288</v>
      </c>
      <c r="M30" s="49" t="s">
        <v>225</v>
      </c>
      <c r="N30" s="49"/>
      <c r="O30" s="50" t="s">
        <v>226</v>
      </c>
      <c r="P30" s="50" t="s">
        <v>285</v>
      </c>
    </row>
    <row r="31" spans="1:16" ht="12.75" customHeight="1" thickBot="1">
      <c r="A31" s="20" t="str">
        <f t="shared" si="0"/>
        <v> BBS 7 </v>
      </c>
      <c r="B31" s="3" t="str">
        <f t="shared" si="1"/>
        <v>I</v>
      </c>
      <c r="C31" s="20">
        <f t="shared" si="2"/>
        <v>41664.381999999998</v>
      </c>
      <c r="D31" s="9" t="str">
        <f t="shared" si="3"/>
        <v>vis</v>
      </c>
      <c r="E31" s="47">
        <f>VLOOKUP(C31,A!C$21:E$973,3,FALSE)</f>
        <v>737.99970020686692</v>
      </c>
      <c r="F31" s="3" t="s">
        <v>145</v>
      </c>
      <c r="G31" s="9" t="str">
        <f t="shared" si="4"/>
        <v>41664.382</v>
      </c>
      <c r="H31" s="20">
        <f t="shared" si="5"/>
        <v>738</v>
      </c>
      <c r="I31" s="48" t="s">
        <v>289</v>
      </c>
      <c r="J31" s="49" t="s">
        <v>290</v>
      </c>
      <c r="K31" s="48">
        <v>738</v>
      </c>
      <c r="L31" s="48" t="s">
        <v>291</v>
      </c>
      <c r="M31" s="49" t="s">
        <v>225</v>
      </c>
      <c r="N31" s="49"/>
      <c r="O31" s="50" t="s">
        <v>226</v>
      </c>
      <c r="P31" s="50" t="s">
        <v>285</v>
      </c>
    </row>
    <row r="32" spans="1:16" ht="12.75" customHeight="1" thickBot="1">
      <c r="A32" s="20" t="str">
        <f t="shared" si="0"/>
        <v> BBS 7 </v>
      </c>
      <c r="B32" s="3" t="str">
        <f t="shared" si="1"/>
        <v>II</v>
      </c>
      <c r="C32" s="20">
        <f t="shared" si="2"/>
        <v>41673.235999999997</v>
      </c>
      <c r="D32" s="9" t="str">
        <f t="shared" si="3"/>
        <v>vis</v>
      </c>
      <c r="E32" s="47">
        <f>VLOOKUP(C32,A!C$21:E$973,3,FALSE)</f>
        <v>754.51312777391615</v>
      </c>
      <c r="F32" s="3" t="s">
        <v>145</v>
      </c>
      <c r="G32" s="9" t="str">
        <f t="shared" si="4"/>
        <v>41673.236</v>
      </c>
      <c r="H32" s="20">
        <f t="shared" si="5"/>
        <v>754.5</v>
      </c>
      <c r="I32" s="48" t="s">
        <v>292</v>
      </c>
      <c r="J32" s="49" t="s">
        <v>293</v>
      </c>
      <c r="K32" s="48">
        <v>754.5</v>
      </c>
      <c r="L32" s="48" t="s">
        <v>260</v>
      </c>
      <c r="M32" s="49" t="s">
        <v>225</v>
      </c>
      <c r="N32" s="49"/>
      <c r="O32" s="50" t="s">
        <v>226</v>
      </c>
      <c r="P32" s="50" t="s">
        <v>285</v>
      </c>
    </row>
    <row r="33" spans="1:16" ht="12.75" customHeight="1" thickBot="1">
      <c r="A33" s="20" t="str">
        <f t="shared" si="0"/>
        <v> BBS 7 </v>
      </c>
      <c r="B33" s="3" t="str">
        <f t="shared" si="1"/>
        <v>I</v>
      </c>
      <c r="C33" s="20">
        <f t="shared" si="2"/>
        <v>41699.233999999997</v>
      </c>
      <c r="D33" s="9" t="str">
        <f t="shared" si="3"/>
        <v>vis</v>
      </c>
      <c r="E33" s="47">
        <f>VLOOKUP(C33,A!C$21:E$973,3,FALSE)</f>
        <v>803.00150476602948</v>
      </c>
      <c r="F33" s="3" t="s">
        <v>145</v>
      </c>
      <c r="G33" s="9" t="str">
        <f t="shared" si="4"/>
        <v>41699.234</v>
      </c>
      <c r="H33" s="20">
        <f t="shared" si="5"/>
        <v>803</v>
      </c>
      <c r="I33" s="48" t="s">
        <v>294</v>
      </c>
      <c r="J33" s="49" t="s">
        <v>295</v>
      </c>
      <c r="K33" s="48">
        <v>803</v>
      </c>
      <c r="L33" s="48" t="s">
        <v>216</v>
      </c>
      <c r="M33" s="49" t="s">
        <v>225</v>
      </c>
      <c r="N33" s="49"/>
      <c r="O33" s="50" t="s">
        <v>226</v>
      </c>
      <c r="P33" s="50" t="s">
        <v>285</v>
      </c>
    </row>
    <row r="34" spans="1:16" ht="12.75" customHeight="1" thickBot="1">
      <c r="A34" s="20" t="str">
        <f t="shared" si="0"/>
        <v> BBS 7 </v>
      </c>
      <c r="B34" s="3" t="str">
        <f t="shared" si="1"/>
        <v>I</v>
      </c>
      <c r="C34" s="20">
        <f t="shared" si="2"/>
        <v>41707.281000000003</v>
      </c>
      <c r="D34" s="9" t="str">
        <f t="shared" si="3"/>
        <v>vis</v>
      </c>
      <c r="E34" s="47">
        <f>VLOOKUP(C34,A!C$21:E$973,3,FALSE)</f>
        <v>818.00981193026632</v>
      </c>
      <c r="F34" s="3" t="s">
        <v>145</v>
      </c>
      <c r="G34" s="9" t="str">
        <f t="shared" si="4"/>
        <v>41707.281</v>
      </c>
      <c r="H34" s="20">
        <f t="shared" si="5"/>
        <v>818</v>
      </c>
      <c r="I34" s="48" t="s">
        <v>296</v>
      </c>
      <c r="J34" s="49" t="s">
        <v>297</v>
      </c>
      <c r="K34" s="48">
        <v>818</v>
      </c>
      <c r="L34" s="48" t="s">
        <v>298</v>
      </c>
      <c r="M34" s="49" t="s">
        <v>225</v>
      </c>
      <c r="N34" s="49"/>
      <c r="O34" s="50" t="s">
        <v>226</v>
      </c>
      <c r="P34" s="50" t="s">
        <v>285</v>
      </c>
    </row>
    <row r="35" spans="1:16" ht="12.75" customHeight="1" thickBot="1">
      <c r="A35" s="20" t="str">
        <f t="shared" si="0"/>
        <v> BBS 8 </v>
      </c>
      <c r="B35" s="3" t="str">
        <f t="shared" si="1"/>
        <v>I</v>
      </c>
      <c r="C35" s="20">
        <f t="shared" si="2"/>
        <v>41722.275000000001</v>
      </c>
      <c r="D35" s="9" t="str">
        <f t="shared" si="3"/>
        <v>vis</v>
      </c>
      <c r="E35" s="47">
        <f>VLOOKUP(C35,A!C$21:E$973,3,FALSE)</f>
        <v>845.97483710988388</v>
      </c>
      <c r="F35" s="3" t="s">
        <v>145</v>
      </c>
      <c r="G35" s="9" t="str">
        <f t="shared" si="4"/>
        <v>41722.275</v>
      </c>
      <c r="H35" s="20">
        <f t="shared" si="5"/>
        <v>846</v>
      </c>
      <c r="I35" s="48" t="s">
        <v>299</v>
      </c>
      <c r="J35" s="49" t="s">
        <v>300</v>
      </c>
      <c r="K35" s="48">
        <v>846</v>
      </c>
      <c r="L35" s="48" t="s">
        <v>238</v>
      </c>
      <c r="M35" s="49" t="s">
        <v>225</v>
      </c>
      <c r="N35" s="49"/>
      <c r="O35" s="50" t="s">
        <v>226</v>
      </c>
      <c r="P35" s="50" t="s">
        <v>301</v>
      </c>
    </row>
    <row r="36" spans="1:16" ht="12.75" customHeight="1" thickBot="1">
      <c r="A36" s="20" t="str">
        <f t="shared" si="0"/>
        <v> BBS 11 </v>
      </c>
      <c r="B36" s="3" t="str">
        <f t="shared" si="1"/>
        <v>II</v>
      </c>
      <c r="C36" s="20">
        <f t="shared" si="2"/>
        <v>41900.576000000001</v>
      </c>
      <c r="D36" s="9" t="str">
        <f t="shared" si="3"/>
        <v>vis</v>
      </c>
      <c r="E36" s="47">
        <f>VLOOKUP(C36,A!C$21:E$973,3,FALSE)</f>
        <v>1178.5206524060952</v>
      </c>
      <c r="F36" s="3" t="s">
        <v>145</v>
      </c>
      <c r="G36" s="9" t="str">
        <f t="shared" si="4"/>
        <v>41900.576</v>
      </c>
      <c r="H36" s="20">
        <f t="shared" si="5"/>
        <v>1178.5</v>
      </c>
      <c r="I36" s="48" t="s">
        <v>302</v>
      </c>
      <c r="J36" s="49" t="s">
        <v>303</v>
      </c>
      <c r="K36" s="48">
        <v>1178.5</v>
      </c>
      <c r="L36" s="48" t="s">
        <v>304</v>
      </c>
      <c r="M36" s="49" t="s">
        <v>225</v>
      </c>
      <c r="N36" s="49"/>
      <c r="O36" s="50" t="s">
        <v>226</v>
      </c>
      <c r="P36" s="50" t="s">
        <v>305</v>
      </c>
    </row>
    <row r="37" spans="1:16" ht="12.75" customHeight="1" thickBot="1">
      <c r="A37" s="20" t="str">
        <f t="shared" si="0"/>
        <v> BBS 11 </v>
      </c>
      <c r="B37" s="3" t="str">
        <f t="shared" si="1"/>
        <v>I</v>
      </c>
      <c r="C37" s="20">
        <f t="shared" si="2"/>
        <v>41904.589</v>
      </c>
      <c r="D37" s="9" t="str">
        <f t="shared" si="3"/>
        <v>vis</v>
      </c>
      <c r="E37" s="47">
        <f>VLOOKUP(C37,A!C$21:E$973,3,FALSE)</f>
        <v>1186.0052226372402</v>
      </c>
      <c r="F37" s="3" t="s">
        <v>145</v>
      </c>
      <c r="G37" s="9" t="str">
        <f t="shared" si="4"/>
        <v>41904.589</v>
      </c>
      <c r="H37" s="20">
        <f t="shared" si="5"/>
        <v>1186</v>
      </c>
      <c r="I37" s="48" t="s">
        <v>306</v>
      </c>
      <c r="J37" s="49" t="s">
        <v>307</v>
      </c>
      <c r="K37" s="48">
        <v>1186</v>
      </c>
      <c r="L37" s="48" t="s">
        <v>233</v>
      </c>
      <c r="M37" s="49" t="s">
        <v>225</v>
      </c>
      <c r="N37" s="49"/>
      <c r="O37" s="50" t="s">
        <v>226</v>
      </c>
      <c r="P37" s="50" t="s">
        <v>305</v>
      </c>
    </row>
    <row r="38" spans="1:16" ht="12.75" customHeight="1" thickBot="1">
      <c r="A38" s="20" t="str">
        <f t="shared" si="0"/>
        <v> BBS 11 </v>
      </c>
      <c r="B38" s="3" t="str">
        <f t="shared" si="1"/>
        <v>II</v>
      </c>
      <c r="C38" s="20">
        <f t="shared" si="2"/>
        <v>41908.597000000002</v>
      </c>
      <c r="D38" s="9" t="str">
        <f t="shared" si="3"/>
        <v>vis</v>
      </c>
      <c r="E38" s="47">
        <f>VLOOKUP(C38,A!C$21:E$973,3,FALSE)</f>
        <v>1193.480467463168</v>
      </c>
      <c r="F38" s="3" t="s">
        <v>145</v>
      </c>
      <c r="G38" s="9" t="str">
        <f t="shared" si="4"/>
        <v>41908.597</v>
      </c>
      <c r="H38" s="20">
        <f t="shared" si="5"/>
        <v>1193.5</v>
      </c>
      <c r="I38" s="48" t="s">
        <v>308</v>
      </c>
      <c r="J38" s="49" t="s">
        <v>309</v>
      </c>
      <c r="K38" s="48">
        <v>1193.5</v>
      </c>
      <c r="L38" s="48" t="s">
        <v>310</v>
      </c>
      <c r="M38" s="49" t="s">
        <v>225</v>
      </c>
      <c r="N38" s="49"/>
      <c r="O38" s="50" t="s">
        <v>226</v>
      </c>
      <c r="P38" s="50" t="s">
        <v>305</v>
      </c>
    </row>
    <row r="39" spans="1:16" ht="12.75" customHeight="1" thickBot="1">
      <c r="A39" s="20" t="str">
        <f t="shared" si="0"/>
        <v> BBS 11 </v>
      </c>
      <c r="B39" s="3" t="str">
        <f t="shared" si="1"/>
        <v>I</v>
      </c>
      <c r="C39" s="20">
        <f t="shared" si="2"/>
        <v>41912.639999999999</v>
      </c>
      <c r="D39" s="9" t="str">
        <f t="shared" si="3"/>
        <v>vis</v>
      </c>
      <c r="E39" s="47">
        <f>VLOOKUP(C39,A!C$21:E$973,3,FALSE)</f>
        <v>1201.0209901256426</v>
      </c>
      <c r="F39" s="3" t="s">
        <v>145</v>
      </c>
      <c r="G39" s="9" t="str">
        <f t="shared" si="4"/>
        <v>41912.640</v>
      </c>
      <c r="H39" s="20">
        <f t="shared" si="5"/>
        <v>1201</v>
      </c>
      <c r="I39" s="48" t="s">
        <v>311</v>
      </c>
      <c r="J39" s="49" t="s">
        <v>312</v>
      </c>
      <c r="K39" s="48">
        <v>1201</v>
      </c>
      <c r="L39" s="48" t="s">
        <v>304</v>
      </c>
      <c r="M39" s="49" t="s">
        <v>225</v>
      </c>
      <c r="N39" s="49"/>
      <c r="O39" s="50" t="s">
        <v>226</v>
      </c>
      <c r="P39" s="50" t="s">
        <v>305</v>
      </c>
    </row>
    <row r="40" spans="1:16" ht="12.75" customHeight="1" thickBot="1">
      <c r="A40" s="20" t="str">
        <f t="shared" si="0"/>
        <v> BBS 11 </v>
      </c>
      <c r="B40" s="3" t="str">
        <f t="shared" si="1"/>
        <v>I</v>
      </c>
      <c r="C40" s="20">
        <f t="shared" si="2"/>
        <v>41934.61</v>
      </c>
      <c r="D40" s="9" t="str">
        <f t="shared" si="3"/>
        <v>vis</v>
      </c>
      <c r="E40" s="47">
        <f>VLOOKUP(C40,A!C$21:E$973,3,FALSE)</f>
        <v>1241.9968206709461</v>
      </c>
      <c r="F40" s="3" t="s">
        <v>145</v>
      </c>
      <c r="G40" s="9" t="str">
        <f t="shared" si="4"/>
        <v>41934.610</v>
      </c>
      <c r="H40" s="20">
        <f t="shared" si="5"/>
        <v>1242</v>
      </c>
      <c r="I40" s="48" t="s">
        <v>313</v>
      </c>
      <c r="J40" s="49" t="s">
        <v>314</v>
      </c>
      <c r="K40" s="48">
        <v>1242</v>
      </c>
      <c r="L40" s="48" t="s">
        <v>159</v>
      </c>
      <c r="M40" s="49" t="s">
        <v>225</v>
      </c>
      <c r="N40" s="49"/>
      <c r="O40" s="50" t="s">
        <v>226</v>
      </c>
      <c r="P40" s="50" t="s">
        <v>305</v>
      </c>
    </row>
    <row r="41" spans="1:16" ht="12.75" customHeight="1" thickBot="1">
      <c r="A41" s="20" t="str">
        <f t="shared" si="0"/>
        <v> BBS 11 </v>
      </c>
      <c r="B41" s="3" t="str">
        <f t="shared" si="1"/>
        <v>I</v>
      </c>
      <c r="C41" s="20">
        <f t="shared" si="2"/>
        <v>41942.652000000002</v>
      </c>
      <c r="D41" s="9" t="str">
        <f t="shared" si="3"/>
        <v>vis</v>
      </c>
      <c r="E41" s="47">
        <f>VLOOKUP(C41,A!C$21:E$973,3,FALSE)</f>
        <v>1256.9958024299522</v>
      </c>
      <c r="F41" s="3" t="s">
        <v>145</v>
      </c>
      <c r="G41" s="9" t="str">
        <f t="shared" si="4"/>
        <v>41942.652</v>
      </c>
      <c r="H41" s="20">
        <f t="shared" si="5"/>
        <v>1257</v>
      </c>
      <c r="I41" s="48" t="s">
        <v>315</v>
      </c>
      <c r="J41" s="49" t="s">
        <v>316</v>
      </c>
      <c r="K41" s="48">
        <v>1257</v>
      </c>
      <c r="L41" s="48" t="s">
        <v>147</v>
      </c>
      <c r="M41" s="49" t="s">
        <v>225</v>
      </c>
      <c r="N41" s="49"/>
      <c r="O41" s="50" t="s">
        <v>226</v>
      </c>
      <c r="P41" s="50" t="s">
        <v>305</v>
      </c>
    </row>
    <row r="42" spans="1:16" ht="12.75" customHeight="1" thickBot="1">
      <c r="A42" s="20" t="str">
        <f t="shared" si="0"/>
        <v> BBS 12 </v>
      </c>
      <c r="B42" s="3" t="str">
        <f t="shared" si="1"/>
        <v>II</v>
      </c>
      <c r="C42" s="20">
        <f t="shared" si="2"/>
        <v>41958.476000000002</v>
      </c>
      <c r="D42" s="9" t="str">
        <f t="shared" si="3"/>
        <v>vis</v>
      </c>
      <c r="E42" s="47">
        <f>VLOOKUP(C42,A!C$21:E$973,3,FALSE)</f>
        <v>1286.5088448764188</v>
      </c>
      <c r="F42" s="3" t="s">
        <v>145</v>
      </c>
      <c r="G42" s="9" t="str">
        <f t="shared" si="4"/>
        <v>41958.476</v>
      </c>
      <c r="H42" s="20">
        <f t="shared" si="5"/>
        <v>1286.5</v>
      </c>
      <c r="I42" s="48" t="s">
        <v>317</v>
      </c>
      <c r="J42" s="49" t="s">
        <v>318</v>
      </c>
      <c r="K42" s="48">
        <v>1286.5</v>
      </c>
      <c r="L42" s="48" t="s">
        <v>319</v>
      </c>
      <c r="M42" s="49" t="s">
        <v>225</v>
      </c>
      <c r="N42" s="49"/>
      <c r="O42" s="50" t="s">
        <v>226</v>
      </c>
      <c r="P42" s="50" t="s">
        <v>320</v>
      </c>
    </row>
    <row r="43" spans="1:16" ht="12.75" customHeight="1" thickBot="1">
      <c r="A43" s="20" t="str">
        <f t="shared" si="0"/>
        <v> BBS 12 </v>
      </c>
      <c r="B43" s="3" t="str">
        <f t="shared" si="1"/>
        <v>I</v>
      </c>
      <c r="C43" s="20">
        <f t="shared" si="2"/>
        <v>41976.44</v>
      </c>
      <c r="D43" s="9" t="str">
        <f t="shared" si="3"/>
        <v>vis</v>
      </c>
      <c r="E43" s="47">
        <f>VLOOKUP(C43,A!C$21:E$973,3,FALSE)</f>
        <v>1320.0131607578842</v>
      </c>
      <c r="F43" s="3" t="s">
        <v>145</v>
      </c>
      <c r="G43" s="9" t="str">
        <f t="shared" si="4"/>
        <v>41976.440</v>
      </c>
      <c r="H43" s="20">
        <f t="shared" si="5"/>
        <v>1320</v>
      </c>
      <c r="I43" s="48" t="s">
        <v>321</v>
      </c>
      <c r="J43" s="49" t="s">
        <v>322</v>
      </c>
      <c r="K43" s="48">
        <v>1320</v>
      </c>
      <c r="L43" s="48" t="s">
        <v>260</v>
      </c>
      <c r="M43" s="49" t="s">
        <v>225</v>
      </c>
      <c r="N43" s="49"/>
      <c r="O43" s="50" t="s">
        <v>226</v>
      </c>
      <c r="P43" s="50" t="s">
        <v>320</v>
      </c>
    </row>
    <row r="44" spans="1:16" ht="12.75" customHeight="1" thickBot="1">
      <c r="A44" s="20" t="str">
        <f t="shared" si="0"/>
        <v> BBS 12 </v>
      </c>
      <c r="B44" s="3" t="str">
        <f t="shared" si="1"/>
        <v>II</v>
      </c>
      <c r="C44" s="20">
        <f t="shared" si="2"/>
        <v>41987.409</v>
      </c>
      <c r="D44" s="9" t="str">
        <f t="shared" si="3"/>
        <v>vis</v>
      </c>
      <c r="E44" s="47">
        <f>VLOOKUP(C44,A!C$21:E$973,3,FALSE)</f>
        <v>1340.4712347338195</v>
      </c>
      <c r="F44" s="3" t="s">
        <v>145</v>
      </c>
      <c r="G44" s="9" t="str">
        <f t="shared" si="4"/>
        <v>41987.409</v>
      </c>
      <c r="H44" s="20">
        <f t="shared" si="5"/>
        <v>1340.5</v>
      </c>
      <c r="I44" s="48" t="s">
        <v>323</v>
      </c>
      <c r="J44" s="49" t="s">
        <v>324</v>
      </c>
      <c r="K44" s="48">
        <v>1340.5</v>
      </c>
      <c r="L44" s="48" t="s">
        <v>325</v>
      </c>
      <c r="M44" s="49" t="s">
        <v>225</v>
      </c>
      <c r="N44" s="49"/>
      <c r="O44" s="50" t="s">
        <v>226</v>
      </c>
      <c r="P44" s="50" t="s">
        <v>320</v>
      </c>
    </row>
    <row r="45" spans="1:16" ht="12.75" customHeight="1" thickBot="1">
      <c r="A45" s="20" t="str">
        <f t="shared" si="0"/>
        <v> BBS 12 </v>
      </c>
      <c r="B45" s="3" t="str">
        <f t="shared" si="1"/>
        <v>I</v>
      </c>
      <c r="C45" s="20">
        <f t="shared" si="2"/>
        <v>41997.349000000002</v>
      </c>
      <c r="D45" s="9" t="str">
        <f t="shared" si="3"/>
        <v>vis</v>
      </c>
      <c r="E45" s="47">
        <f>VLOOKUP(C45,A!C$21:E$973,3,FALSE)</f>
        <v>1359.0101403150845</v>
      </c>
      <c r="F45" s="3" t="s">
        <v>145</v>
      </c>
      <c r="G45" s="9" t="str">
        <f t="shared" si="4"/>
        <v>41997.349</v>
      </c>
      <c r="H45" s="20">
        <f t="shared" si="5"/>
        <v>1359</v>
      </c>
      <c r="I45" s="48" t="s">
        <v>326</v>
      </c>
      <c r="J45" s="49" t="s">
        <v>327</v>
      </c>
      <c r="K45" s="48">
        <v>1359</v>
      </c>
      <c r="L45" s="48" t="s">
        <v>298</v>
      </c>
      <c r="M45" s="49" t="s">
        <v>225</v>
      </c>
      <c r="N45" s="49"/>
      <c r="O45" s="50" t="s">
        <v>226</v>
      </c>
      <c r="P45" s="50" t="s">
        <v>320</v>
      </c>
    </row>
    <row r="46" spans="1:16" ht="12.75" customHeight="1" thickBot="1">
      <c r="A46" s="20" t="str">
        <f t="shared" si="0"/>
        <v> BBS 12 </v>
      </c>
      <c r="B46" s="3" t="str">
        <f t="shared" si="1"/>
        <v>I</v>
      </c>
      <c r="C46" s="20">
        <f t="shared" si="2"/>
        <v>42005.383999999998</v>
      </c>
      <c r="D46" s="9" t="str">
        <f t="shared" si="3"/>
        <v>vis</v>
      </c>
      <c r="E46" s="47">
        <f>VLOOKUP(C46,A!C$21:E$973,3,FALSE)</f>
        <v>1373.9960665067704</v>
      </c>
      <c r="F46" s="3" t="s">
        <v>145</v>
      </c>
      <c r="G46" s="9" t="str">
        <f t="shared" si="4"/>
        <v>42005.384</v>
      </c>
      <c r="H46" s="20">
        <f t="shared" si="5"/>
        <v>1374</v>
      </c>
      <c r="I46" s="48" t="s">
        <v>328</v>
      </c>
      <c r="J46" s="49" t="s">
        <v>329</v>
      </c>
      <c r="K46" s="48">
        <v>1374</v>
      </c>
      <c r="L46" s="48" t="s">
        <v>147</v>
      </c>
      <c r="M46" s="49" t="s">
        <v>225</v>
      </c>
      <c r="N46" s="49"/>
      <c r="O46" s="50" t="s">
        <v>226</v>
      </c>
      <c r="P46" s="50" t="s">
        <v>320</v>
      </c>
    </row>
    <row r="47" spans="1:16" ht="12.75" customHeight="1" thickBot="1">
      <c r="A47" s="20" t="str">
        <f t="shared" si="0"/>
        <v> BBS 12 </v>
      </c>
      <c r="B47" s="3" t="str">
        <f t="shared" si="1"/>
        <v>II</v>
      </c>
      <c r="C47" s="20">
        <f t="shared" si="2"/>
        <v>42008.339</v>
      </c>
      <c r="D47" s="9" t="str">
        <f t="shared" si="3"/>
        <v>vis</v>
      </c>
      <c r="E47" s="47">
        <f>VLOOKUP(C47,A!C$21:E$973,3,FALSE)</f>
        <v>1379.5073809929534</v>
      </c>
      <c r="F47" s="3" t="s">
        <v>145</v>
      </c>
      <c r="G47" s="9" t="str">
        <f t="shared" si="4"/>
        <v>42008.339</v>
      </c>
      <c r="H47" s="20">
        <f t="shared" si="5"/>
        <v>1379.5</v>
      </c>
      <c r="I47" s="48" t="s">
        <v>330</v>
      </c>
      <c r="J47" s="49" t="s">
        <v>331</v>
      </c>
      <c r="K47" s="48">
        <v>1379.5</v>
      </c>
      <c r="L47" s="48" t="s">
        <v>319</v>
      </c>
      <c r="M47" s="49" t="s">
        <v>225</v>
      </c>
      <c r="N47" s="49"/>
      <c r="O47" s="50" t="s">
        <v>226</v>
      </c>
      <c r="P47" s="50" t="s">
        <v>320</v>
      </c>
    </row>
    <row r="48" spans="1:16" ht="12.75" customHeight="1" thickBot="1">
      <c r="A48" s="20" t="str">
        <f t="shared" si="0"/>
        <v> BBS 12 </v>
      </c>
      <c r="B48" s="3" t="str">
        <f t="shared" si="1"/>
        <v>I</v>
      </c>
      <c r="C48" s="20">
        <f t="shared" si="2"/>
        <v>42011.286999999997</v>
      </c>
      <c r="D48" s="9" t="str">
        <f t="shared" si="3"/>
        <v>vis</v>
      </c>
      <c r="E48" s="47">
        <f>VLOOKUP(C48,A!C$21:E$973,3,FALSE)</f>
        <v>1385.0056399118159</v>
      </c>
      <c r="F48" s="3" t="s">
        <v>145</v>
      </c>
      <c r="G48" s="9" t="str">
        <f t="shared" si="4"/>
        <v>42011.287</v>
      </c>
      <c r="H48" s="20">
        <f t="shared" si="5"/>
        <v>1385</v>
      </c>
      <c r="I48" s="48" t="s">
        <v>332</v>
      </c>
      <c r="J48" s="49" t="s">
        <v>333</v>
      </c>
      <c r="K48" s="48">
        <v>1385</v>
      </c>
      <c r="L48" s="48" t="s">
        <v>156</v>
      </c>
      <c r="M48" s="49" t="s">
        <v>225</v>
      </c>
      <c r="N48" s="49"/>
      <c r="O48" s="50" t="s">
        <v>226</v>
      </c>
      <c r="P48" s="50" t="s">
        <v>320</v>
      </c>
    </row>
    <row r="49" spans="1:16" ht="12.75" customHeight="1" thickBot="1">
      <c r="A49" s="20" t="str">
        <f t="shared" si="0"/>
        <v> BBS 12 </v>
      </c>
      <c r="B49" s="3" t="str">
        <f t="shared" si="1"/>
        <v>II</v>
      </c>
      <c r="C49" s="20">
        <f t="shared" si="2"/>
        <v>42015.307000000001</v>
      </c>
      <c r="D49" s="9" t="str">
        <f t="shared" si="3"/>
        <v>vis</v>
      </c>
      <c r="E49" s="47">
        <f>VLOOKUP(C49,A!C$21:E$973,3,FALSE)</f>
        <v>1392.5032657102811</v>
      </c>
      <c r="F49" s="3" t="s">
        <v>145</v>
      </c>
      <c r="G49" s="9" t="str">
        <f t="shared" si="4"/>
        <v>42015.307</v>
      </c>
      <c r="H49" s="20">
        <f t="shared" si="5"/>
        <v>1392.5</v>
      </c>
      <c r="I49" s="48" t="s">
        <v>334</v>
      </c>
      <c r="J49" s="49" t="s">
        <v>335</v>
      </c>
      <c r="K49" s="48">
        <v>1392.5</v>
      </c>
      <c r="L49" s="48" t="s">
        <v>216</v>
      </c>
      <c r="M49" s="49" t="s">
        <v>225</v>
      </c>
      <c r="N49" s="49"/>
      <c r="O49" s="50" t="s">
        <v>226</v>
      </c>
      <c r="P49" s="50" t="s">
        <v>320</v>
      </c>
    </row>
    <row r="50" spans="1:16" ht="12.75" customHeight="1" thickBot="1">
      <c r="A50" s="20" t="str">
        <f t="shared" si="0"/>
        <v> BBS 13 </v>
      </c>
      <c r="B50" s="3" t="str">
        <f t="shared" si="1"/>
        <v>I</v>
      </c>
      <c r="C50" s="20">
        <f t="shared" si="2"/>
        <v>42026.296999999999</v>
      </c>
      <c r="D50" s="9" t="str">
        <f t="shared" si="3"/>
        <v>vis</v>
      </c>
      <c r="E50" s="47">
        <f>VLOOKUP(C50,A!C$21:E$973,3,FALSE)</f>
        <v>1413.0005063881499</v>
      </c>
      <c r="F50" s="3" t="s">
        <v>145</v>
      </c>
      <c r="G50" s="9" t="str">
        <f t="shared" si="4"/>
        <v>42026.297</v>
      </c>
      <c r="H50" s="20">
        <f t="shared" si="5"/>
        <v>1413</v>
      </c>
      <c r="I50" s="48" t="s">
        <v>336</v>
      </c>
      <c r="J50" s="49" t="s">
        <v>337</v>
      </c>
      <c r="K50" s="48">
        <v>1413</v>
      </c>
      <c r="L50" s="48" t="s">
        <v>291</v>
      </c>
      <c r="M50" s="49" t="s">
        <v>225</v>
      </c>
      <c r="N50" s="49"/>
      <c r="O50" s="50" t="s">
        <v>226</v>
      </c>
      <c r="P50" s="50" t="s">
        <v>338</v>
      </c>
    </row>
    <row r="51" spans="1:16" ht="12.75" customHeight="1" thickBot="1">
      <c r="A51" s="20" t="str">
        <f t="shared" si="0"/>
        <v> BBS 13 </v>
      </c>
      <c r="B51" s="3" t="str">
        <f t="shared" si="1"/>
        <v>I</v>
      </c>
      <c r="C51" s="20">
        <f t="shared" si="2"/>
        <v>42027.368999999999</v>
      </c>
      <c r="D51" s="9" t="str">
        <f t="shared" si="3"/>
        <v>vis</v>
      </c>
      <c r="E51" s="47">
        <f>VLOOKUP(C51,A!C$21:E$973,3,FALSE)</f>
        <v>1414.9998732677388</v>
      </c>
      <c r="F51" s="3" t="str">
        <f>LEFT(M51,1)</f>
        <v>V</v>
      </c>
      <c r="G51" s="9" t="str">
        <f t="shared" si="4"/>
        <v>42027.369</v>
      </c>
      <c r="H51" s="20">
        <f t="shared" si="5"/>
        <v>1415</v>
      </c>
      <c r="I51" s="48" t="s">
        <v>339</v>
      </c>
      <c r="J51" s="49" t="s">
        <v>340</v>
      </c>
      <c r="K51" s="48">
        <v>1415</v>
      </c>
      <c r="L51" s="48" t="s">
        <v>291</v>
      </c>
      <c r="M51" s="49" t="s">
        <v>225</v>
      </c>
      <c r="N51" s="49"/>
      <c r="O51" s="50" t="s">
        <v>226</v>
      </c>
      <c r="P51" s="50" t="s">
        <v>338</v>
      </c>
    </row>
    <row r="52" spans="1:16" ht="12.75" customHeight="1" thickBot="1">
      <c r="A52" s="20" t="str">
        <f t="shared" si="0"/>
        <v> BBS 13 </v>
      </c>
      <c r="B52" s="3" t="str">
        <f t="shared" si="1"/>
        <v>I</v>
      </c>
      <c r="C52" s="20">
        <f t="shared" si="2"/>
        <v>42035.406999999999</v>
      </c>
      <c r="D52" s="9" t="str">
        <f t="shared" si="3"/>
        <v>vis</v>
      </c>
      <c r="E52" s="47">
        <f>VLOOKUP(C52,A!C$21:E$973,3,FALSE)</f>
        <v>1429.9913947025659</v>
      </c>
      <c r="F52" s="3" t="str">
        <f>LEFT(M52,1)</f>
        <v>V</v>
      </c>
      <c r="G52" s="9" t="str">
        <f t="shared" si="4"/>
        <v>42035.407</v>
      </c>
      <c r="H52" s="20">
        <f t="shared" si="5"/>
        <v>1430</v>
      </c>
      <c r="I52" s="48" t="s">
        <v>341</v>
      </c>
      <c r="J52" s="49" t="s">
        <v>342</v>
      </c>
      <c r="K52" s="48">
        <v>1430</v>
      </c>
      <c r="L52" s="48" t="s">
        <v>343</v>
      </c>
      <c r="M52" s="49" t="s">
        <v>225</v>
      </c>
      <c r="N52" s="49"/>
      <c r="O52" s="50" t="s">
        <v>226</v>
      </c>
      <c r="P52" s="50" t="s">
        <v>338</v>
      </c>
    </row>
    <row r="53" spans="1:16" ht="12.75" customHeight="1" thickBot="1">
      <c r="A53" s="20" t="str">
        <f t="shared" si="0"/>
        <v> BBS 13 </v>
      </c>
      <c r="B53" s="3" t="str">
        <f t="shared" si="1"/>
        <v>II</v>
      </c>
      <c r="C53" s="20">
        <f t="shared" si="2"/>
        <v>42074.281000000003</v>
      </c>
      <c r="D53" s="9" t="str">
        <f t="shared" si="3"/>
        <v>vis</v>
      </c>
      <c r="E53" s="47">
        <f>VLOOKUP(C53,A!C$21:E$973,3,FALSE)</f>
        <v>1502.4945552222832</v>
      </c>
      <c r="F53" s="3" t="str">
        <f>LEFT(M53,1)</f>
        <v>V</v>
      </c>
      <c r="G53" s="9" t="str">
        <f t="shared" si="4"/>
        <v>42074.281</v>
      </c>
      <c r="H53" s="20">
        <f t="shared" si="5"/>
        <v>1502.5</v>
      </c>
      <c r="I53" s="48" t="s">
        <v>344</v>
      </c>
      <c r="J53" s="49" t="s">
        <v>345</v>
      </c>
      <c r="K53" s="48">
        <v>1502.5</v>
      </c>
      <c r="L53" s="48" t="s">
        <v>147</v>
      </c>
      <c r="M53" s="49" t="s">
        <v>225</v>
      </c>
      <c r="N53" s="49"/>
      <c r="O53" s="50" t="s">
        <v>226</v>
      </c>
      <c r="P53" s="50" t="s">
        <v>338</v>
      </c>
    </row>
    <row r="54" spans="1:16" ht="12.75" customHeight="1" thickBot="1">
      <c r="A54" s="20" t="str">
        <f t="shared" si="0"/>
        <v> BBS 17 </v>
      </c>
      <c r="B54" s="3" t="str">
        <f t="shared" si="1"/>
        <v>I</v>
      </c>
      <c r="C54" s="20">
        <f t="shared" si="2"/>
        <v>42289.559000000001</v>
      </c>
      <c r="D54" s="9" t="str">
        <f t="shared" si="3"/>
        <v>vis</v>
      </c>
      <c r="E54" s="47">
        <f>VLOOKUP(C54,A!C$21:E$973,3,FALSE)</f>
        <v>1904.0054722969908</v>
      </c>
      <c r="F54" s="3" t="str">
        <f>LEFT(M54,1)</f>
        <v>V</v>
      </c>
      <c r="G54" s="9" t="str">
        <f t="shared" si="4"/>
        <v>42289.559</v>
      </c>
      <c r="H54" s="20">
        <f t="shared" si="5"/>
        <v>1904</v>
      </c>
      <c r="I54" s="48" t="s">
        <v>346</v>
      </c>
      <c r="J54" s="49" t="s">
        <v>347</v>
      </c>
      <c r="K54" s="48">
        <v>1904</v>
      </c>
      <c r="L54" s="48" t="s">
        <v>233</v>
      </c>
      <c r="M54" s="49" t="s">
        <v>225</v>
      </c>
      <c r="N54" s="49"/>
      <c r="O54" s="50" t="s">
        <v>348</v>
      </c>
      <c r="P54" s="50" t="s">
        <v>349</v>
      </c>
    </row>
    <row r="55" spans="1:16" ht="12.75" customHeight="1" thickBot="1">
      <c r="A55" s="20" t="str">
        <f t="shared" si="0"/>
        <v> BBS 17 </v>
      </c>
      <c r="B55" s="3" t="str">
        <f t="shared" si="1"/>
        <v>I</v>
      </c>
      <c r="C55" s="20">
        <f t="shared" si="2"/>
        <v>42289.559000000001</v>
      </c>
      <c r="D55" s="9" t="str">
        <f t="shared" si="3"/>
        <v>vis</v>
      </c>
      <c r="E55" s="47">
        <f>VLOOKUP(C55,A!C$21:E$973,3,FALSE)</f>
        <v>1904.0054722969908</v>
      </c>
      <c r="F55" s="3" t="str">
        <f>LEFT(M55,1)</f>
        <v>V</v>
      </c>
      <c r="G55" s="9" t="str">
        <f t="shared" si="4"/>
        <v>42289.559</v>
      </c>
      <c r="H55" s="20">
        <f t="shared" si="5"/>
        <v>1904</v>
      </c>
      <c r="I55" s="48" t="s">
        <v>346</v>
      </c>
      <c r="J55" s="49" t="s">
        <v>347</v>
      </c>
      <c r="K55" s="48">
        <v>1904</v>
      </c>
      <c r="L55" s="48" t="s">
        <v>233</v>
      </c>
      <c r="M55" s="49" t="s">
        <v>225</v>
      </c>
      <c r="N55" s="49"/>
      <c r="O55" s="50" t="s">
        <v>226</v>
      </c>
      <c r="P55" s="50" t="s">
        <v>349</v>
      </c>
    </row>
    <row r="56" spans="1:16" ht="12.75" customHeight="1" thickBot="1">
      <c r="A56" s="20" t="str">
        <f t="shared" si="0"/>
        <v> BBS 17 </v>
      </c>
      <c r="B56" s="3" t="str">
        <f t="shared" si="1"/>
        <v>I</v>
      </c>
      <c r="C56" s="20">
        <f t="shared" si="2"/>
        <v>42298.675000000003</v>
      </c>
      <c r="D56" s="9" t="str">
        <f t="shared" si="3"/>
        <v>vis</v>
      </c>
      <c r="E56" s="47">
        <f>VLOOKUP(C56,A!C$21:E$973,3,FALSE)</f>
        <v>1921.0075510976756</v>
      </c>
      <c r="F56" s="3" t="s">
        <v>145</v>
      </c>
      <c r="G56" s="9" t="str">
        <f t="shared" si="4"/>
        <v>42298.675</v>
      </c>
      <c r="H56" s="20">
        <f t="shared" si="5"/>
        <v>1921</v>
      </c>
      <c r="I56" s="48" t="s">
        <v>350</v>
      </c>
      <c r="J56" s="49" t="s">
        <v>351</v>
      </c>
      <c r="K56" s="48">
        <v>1921</v>
      </c>
      <c r="L56" s="48" t="s">
        <v>319</v>
      </c>
      <c r="M56" s="49" t="s">
        <v>225</v>
      </c>
      <c r="N56" s="49"/>
      <c r="O56" s="50" t="s">
        <v>226</v>
      </c>
      <c r="P56" s="50" t="s">
        <v>349</v>
      </c>
    </row>
    <row r="57" spans="1:16" ht="12.75" customHeight="1" thickBot="1">
      <c r="A57" s="20" t="str">
        <f t="shared" si="0"/>
        <v> BBS 17 </v>
      </c>
      <c r="B57" s="3" t="str">
        <f t="shared" si="1"/>
        <v>II</v>
      </c>
      <c r="C57" s="20">
        <f t="shared" si="2"/>
        <v>42301.62</v>
      </c>
      <c r="D57" s="9" t="str">
        <f t="shared" si="3"/>
        <v>vis</v>
      </c>
      <c r="E57" s="47">
        <f>VLOOKUP(C57,A!C$21:E$973,3,FALSE)</f>
        <v>1926.5002147734106</v>
      </c>
      <c r="F57" s="3" t="s">
        <v>145</v>
      </c>
      <c r="G57" s="9" t="str">
        <f t="shared" si="4"/>
        <v>42301.620</v>
      </c>
      <c r="H57" s="20">
        <f t="shared" si="5"/>
        <v>1926.5</v>
      </c>
      <c r="I57" s="48" t="s">
        <v>352</v>
      </c>
      <c r="J57" s="49" t="s">
        <v>353</v>
      </c>
      <c r="K57" s="48">
        <v>1926.5</v>
      </c>
      <c r="L57" s="48" t="s">
        <v>291</v>
      </c>
      <c r="M57" s="49" t="s">
        <v>225</v>
      </c>
      <c r="N57" s="49"/>
      <c r="O57" s="50" t="s">
        <v>226</v>
      </c>
      <c r="P57" s="50" t="s">
        <v>349</v>
      </c>
    </row>
    <row r="58" spans="1:16" ht="12.75" customHeight="1" thickBot="1">
      <c r="A58" s="20" t="str">
        <f t="shared" si="0"/>
        <v> BBS 17 </v>
      </c>
      <c r="B58" s="3" t="str">
        <f t="shared" si="1"/>
        <v>I</v>
      </c>
      <c r="C58" s="20">
        <f t="shared" si="2"/>
        <v>42318.504999999997</v>
      </c>
      <c r="D58" s="9" t="str">
        <f t="shared" si="3"/>
        <v>vis</v>
      </c>
      <c r="E58" s="47">
        <f>VLOOKUP(C58,A!C$21:E$973,3,FALSE)</f>
        <v>1957.9921082079668</v>
      </c>
      <c r="F58" s="3" t="s">
        <v>145</v>
      </c>
      <c r="G58" s="9" t="str">
        <f t="shared" si="4"/>
        <v>42318.505</v>
      </c>
      <c r="H58" s="20">
        <f t="shared" si="5"/>
        <v>1958</v>
      </c>
      <c r="I58" s="48" t="s">
        <v>354</v>
      </c>
      <c r="J58" s="49" t="s">
        <v>355</v>
      </c>
      <c r="K58" s="48">
        <v>1958</v>
      </c>
      <c r="L58" s="48" t="s">
        <v>343</v>
      </c>
      <c r="M58" s="49" t="s">
        <v>225</v>
      </c>
      <c r="N58" s="49"/>
      <c r="O58" s="50" t="s">
        <v>226</v>
      </c>
      <c r="P58" s="50" t="s">
        <v>349</v>
      </c>
    </row>
    <row r="59" spans="1:16" ht="12.75" customHeight="1" thickBot="1">
      <c r="A59" s="20" t="str">
        <f t="shared" si="0"/>
        <v> BBS 18 </v>
      </c>
      <c r="B59" s="3" t="str">
        <f t="shared" si="1"/>
        <v>I</v>
      </c>
      <c r="C59" s="20">
        <f t="shared" si="2"/>
        <v>42361.402000000002</v>
      </c>
      <c r="D59" s="9" t="str">
        <f t="shared" si="3"/>
        <v>vis</v>
      </c>
      <c r="E59" s="47">
        <f>VLOOKUP(C59,A!C$21:E$973,3,FALSE)</f>
        <v>2037.9984897692766</v>
      </c>
      <c r="F59" s="3" t="s">
        <v>145</v>
      </c>
      <c r="G59" s="9" t="str">
        <f t="shared" si="4"/>
        <v>42361.402</v>
      </c>
      <c r="H59" s="20">
        <f t="shared" si="5"/>
        <v>2038</v>
      </c>
      <c r="I59" s="48" t="s">
        <v>356</v>
      </c>
      <c r="J59" s="49" t="s">
        <v>357</v>
      </c>
      <c r="K59" s="48">
        <v>2038</v>
      </c>
      <c r="L59" s="48" t="s">
        <v>274</v>
      </c>
      <c r="M59" s="49" t="s">
        <v>225</v>
      </c>
      <c r="N59" s="49"/>
      <c r="O59" s="50" t="s">
        <v>226</v>
      </c>
      <c r="P59" s="50" t="s">
        <v>358</v>
      </c>
    </row>
    <row r="60" spans="1:16" ht="12.75" customHeight="1" thickBot="1">
      <c r="A60" s="20" t="str">
        <f t="shared" si="0"/>
        <v> BBS 18 </v>
      </c>
      <c r="B60" s="3" t="str">
        <f t="shared" si="1"/>
        <v>II</v>
      </c>
      <c r="C60" s="20">
        <f t="shared" si="2"/>
        <v>42365.42</v>
      </c>
      <c r="D60" s="9" t="str">
        <f t="shared" si="3"/>
        <v>vis</v>
      </c>
      <c r="E60" s="47">
        <f>VLOOKUP(C60,A!C$21:E$973,3,FALSE)</f>
        <v>2045.4923854056387</v>
      </c>
      <c r="F60" s="3" t="s">
        <v>145</v>
      </c>
      <c r="G60" s="9" t="str">
        <f t="shared" si="4"/>
        <v>42365.420</v>
      </c>
      <c r="H60" s="20">
        <f t="shared" si="5"/>
        <v>2045.5</v>
      </c>
      <c r="I60" s="48" t="s">
        <v>359</v>
      </c>
      <c r="J60" s="49" t="s">
        <v>360</v>
      </c>
      <c r="K60" s="48">
        <v>2045.5</v>
      </c>
      <c r="L60" s="48" t="s">
        <v>343</v>
      </c>
      <c r="M60" s="49" t="s">
        <v>225</v>
      </c>
      <c r="N60" s="49"/>
      <c r="O60" s="50" t="s">
        <v>226</v>
      </c>
      <c r="P60" s="50" t="s">
        <v>358</v>
      </c>
    </row>
    <row r="61" spans="1:16" ht="12.75" customHeight="1" thickBot="1">
      <c r="A61" s="20" t="str">
        <f t="shared" si="0"/>
        <v> BBS 19 </v>
      </c>
      <c r="B61" s="3" t="str">
        <f t="shared" si="1"/>
        <v>I</v>
      </c>
      <c r="C61" s="20">
        <f t="shared" si="2"/>
        <v>42396.258000000002</v>
      </c>
      <c r="D61" s="9" t="str">
        <f t="shared" si="3"/>
        <v>vis</v>
      </c>
      <c r="E61" s="47">
        <f>VLOOKUP(C61,A!C$21:E$973,3,FALSE)</f>
        <v>2103.0077546526181</v>
      </c>
      <c r="F61" s="3" t="s">
        <v>145</v>
      </c>
      <c r="G61" s="9" t="str">
        <f t="shared" si="4"/>
        <v>42396.258</v>
      </c>
      <c r="H61" s="20">
        <f t="shared" si="5"/>
        <v>2103</v>
      </c>
      <c r="I61" s="48" t="s">
        <v>361</v>
      </c>
      <c r="J61" s="49" t="s">
        <v>362</v>
      </c>
      <c r="K61" s="48">
        <v>2103</v>
      </c>
      <c r="L61" s="48" t="s">
        <v>319</v>
      </c>
      <c r="M61" s="49" t="s">
        <v>225</v>
      </c>
      <c r="N61" s="49"/>
      <c r="O61" s="50" t="s">
        <v>226</v>
      </c>
      <c r="P61" s="50" t="s">
        <v>363</v>
      </c>
    </row>
    <row r="62" spans="1:16" ht="12.75" customHeight="1" thickBot="1">
      <c r="A62" s="20" t="str">
        <f t="shared" si="0"/>
        <v> BBS 19 </v>
      </c>
      <c r="B62" s="3" t="str">
        <f t="shared" si="1"/>
        <v>II</v>
      </c>
      <c r="C62" s="20">
        <f t="shared" si="2"/>
        <v>42402.413</v>
      </c>
      <c r="D62" s="9" t="str">
        <f t="shared" si="3"/>
        <v>vis</v>
      </c>
      <c r="E62" s="47">
        <f>VLOOKUP(C62,A!C$21:E$973,3,FALSE)</f>
        <v>2114.4873284808514</v>
      </c>
      <c r="F62" s="3" t="s">
        <v>145</v>
      </c>
      <c r="G62" s="9" t="str">
        <f t="shared" si="4"/>
        <v>42402.413</v>
      </c>
      <c r="H62" s="20">
        <f t="shared" si="5"/>
        <v>2114.5</v>
      </c>
      <c r="I62" s="48" t="s">
        <v>364</v>
      </c>
      <c r="J62" s="49" t="s">
        <v>365</v>
      </c>
      <c r="K62" s="48">
        <v>2114.5</v>
      </c>
      <c r="L62" s="48" t="s">
        <v>265</v>
      </c>
      <c r="M62" s="49" t="s">
        <v>225</v>
      </c>
      <c r="N62" s="49"/>
      <c r="O62" s="50" t="s">
        <v>226</v>
      </c>
      <c r="P62" s="50" t="s">
        <v>363</v>
      </c>
    </row>
    <row r="63" spans="1:16" ht="12.75" customHeight="1" thickBot="1">
      <c r="A63" s="20" t="str">
        <f t="shared" si="0"/>
        <v> BBS 19 </v>
      </c>
      <c r="B63" s="3" t="str">
        <f t="shared" si="1"/>
        <v>I</v>
      </c>
      <c r="C63" s="20">
        <f t="shared" si="2"/>
        <v>42404.298000000003</v>
      </c>
      <c r="D63" s="9" t="str">
        <f t="shared" si="3"/>
        <v>vis</v>
      </c>
      <c r="E63" s="47">
        <f>VLOOKUP(C63,A!C$21:E$973,3,FALSE)</f>
        <v>2118.0030062495348</v>
      </c>
      <c r="F63" s="3" t="s">
        <v>145</v>
      </c>
      <c r="G63" s="9" t="str">
        <f t="shared" si="4"/>
        <v>42404.298</v>
      </c>
      <c r="H63" s="20">
        <f t="shared" si="5"/>
        <v>2118</v>
      </c>
      <c r="I63" s="48" t="s">
        <v>366</v>
      </c>
      <c r="J63" s="49" t="s">
        <v>367</v>
      </c>
      <c r="K63" s="48">
        <v>2118</v>
      </c>
      <c r="L63" s="48" t="s">
        <v>216</v>
      </c>
      <c r="M63" s="49" t="s">
        <v>225</v>
      </c>
      <c r="N63" s="49"/>
      <c r="O63" s="50" t="s">
        <v>226</v>
      </c>
      <c r="P63" s="50" t="s">
        <v>363</v>
      </c>
    </row>
    <row r="64" spans="1:16" ht="12.75" customHeight="1" thickBot="1">
      <c r="A64" s="20" t="str">
        <f t="shared" si="0"/>
        <v> BBS 20 </v>
      </c>
      <c r="B64" s="3" t="str">
        <f t="shared" si="1"/>
        <v>II</v>
      </c>
      <c r="C64" s="20">
        <f t="shared" si="2"/>
        <v>42414.203000000001</v>
      </c>
      <c r="D64" s="9" t="str">
        <f t="shared" si="3"/>
        <v>vis</v>
      </c>
      <c r="E64" s="47">
        <f>VLOOKUP(C64,A!C$21:E$973,3,FALSE)</f>
        <v>2136.4766339942398</v>
      </c>
      <c r="F64" s="3" t="s">
        <v>145</v>
      </c>
      <c r="G64" s="9" t="str">
        <f t="shared" si="4"/>
        <v>42414.203</v>
      </c>
      <c r="H64" s="20">
        <f t="shared" si="5"/>
        <v>2136.5</v>
      </c>
      <c r="I64" s="48" t="s">
        <v>368</v>
      </c>
      <c r="J64" s="49" t="s">
        <v>369</v>
      </c>
      <c r="K64" s="48">
        <v>2136.5</v>
      </c>
      <c r="L64" s="48" t="s">
        <v>370</v>
      </c>
      <c r="M64" s="49" t="s">
        <v>225</v>
      </c>
      <c r="N64" s="49"/>
      <c r="O64" s="50" t="s">
        <v>226</v>
      </c>
      <c r="P64" s="50" t="s">
        <v>371</v>
      </c>
    </row>
    <row r="65" spans="1:16" ht="12.75" customHeight="1" thickBot="1">
      <c r="A65" s="20" t="str">
        <f t="shared" si="0"/>
        <v> BBS 21 </v>
      </c>
      <c r="B65" s="3" t="str">
        <f t="shared" si="1"/>
        <v>I</v>
      </c>
      <c r="C65" s="20">
        <f t="shared" si="2"/>
        <v>42448.243999999999</v>
      </c>
      <c r="D65" s="9" t="str">
        <f t="shared" si="3"/>
        <v>vis</v>
      </c>
      <c r="E65" s="47">
        <f>VLOOKUP(C65,A!C$21:E$973,3,FALSE)</f>
        <v>2199.965857826397</v>
      </c>
      <c r="F65" s="3" t="s">
        <v>145</v>
      </c>
      <c r="G65" s="9" t="str">
        <f t="shared" si="4"/>
        <v>42448.244</v>
      </c>
      <c r="H65" s="20">
        <f t="shared" si="5"/>
        <v>2200</v>
      </c>
      <c r="I65" s="48" t="s">
        <v>372</v>
      </c>
      <c r="J65" s="49" t="s">
        <v>373</v>
      </c>
      <c r="K65" s="48">
        <v>2200</v>
      </c>
      <c r="L65" s="48" t="s">
        <v>374</v>
      </c>
      <c r="M65" s="49" t="s">
        <v>225</v>
      </c>
      <c r="N65" s="49"/>
      <c r="O65" s="50" t="s">
        <v>348</v>
      </c>
      <c r="P65" s="50" t="s">
        <v>375</v>
      </c>
    </row>
    <row r="66" spans="1:16" ht="12.75" customHeight="1" thickBot="1">
      <c r="A66" s="20" t="str">
        <f t="shared" si="0"/>
        <v> BBS 21 </v>
      </c>
      <c r="B66" s="3" t="str">
        <f t="shared" si="1"/>
        <v>I</v>
      </c>
      <c r="C66" s="20">
        <f t="shared" si="2"/>
        <v>42448.258000000002</v>
      </c>
      <c r="D66" s="9" t="str">
        <f t="shared" si="3"/>
        <v>vis</v>
      </c>
      <c r="E66" s="47">
        <f>VLOOKUP(C66,A!C$21:E$973,3,FALSE)</f>
        <v>2199.9919689610238</v>
      </c>
      <c r="F66" s="3" t="s">
        <v>145</v>
      </c>
      <c r="G66" s="9" t="str">
        <f t="shared" si="4"/>
        <v>42448.258</v>
      </c>
      <c r="H66" s="20">
        <f t="shared" si="5"/>
        <v>2200</v>
      </c>
      <c r="I66" s="48" t="s">
        <v>376</v>
      </c>
      <c r="J66" s="49" t="s">
        <v>377</v>
      </c>
      <c r="K66" s="48">
        <v>2200</v>
      </c>
      <c r="L66" s="48" t="s">
        <v>343</v>
      </c>
      <c r="M66" s="49" t="s">
        <v>225</v>
      </c>
      <c r="N66" s="49"/>
      <c r="O66" s="50" t="s">
        <v>226</v>
      </c>
      <c r="P66" s="50" t="s">
        <v>375</v>
      </c>
    </row>
    <row r="67" spans="1:16" ht="12.75" customHeight="1" thickBot="1">
      <c r="A67" s="20" t="str">
        <f t="shared" si="0"/>
        <v> BBS 21 </v>
      </c>
      <c r="B67" s="3" t="str">
        <f t="shared" si="1"/>
        <v>II</v>
      </c>
      <c r="C67" s="20">
        <f t="shared" si="2"/>
        <v>42452.271999999997</v>
      </c>
      <c r="D67" s="9" t="str">
        <f t="shared" si="3"/>
        <v>vis</v>
      </c>
      <c r="E67" s="47">
        <f>VLOOKUP(C67,A!C$21:E$973,3,FALSE)</f>
        <v>2207.4784042732067</v>
      </c>
      <c r="F67" s="3" t="s">
        <v>145</v>
      </c>
      <c r="G67" s="9" t="str">
        <f t="shared" si="4"/>
        <v>42452.272</v>
      </c>
      <c r="H67" s="20">
        <f t="shared" si="5"/>
        <v>2207.5</v>
      </c>
      <c r="I67" s="48" t="s">
        <v>378</v>
      </c>
      <c r="J67" s="49" t="s">
        <v>379</v>
      </c>
      <c r="K67" s="48">
        <v>2207.5</v>
      </c>
      <c r="L67" s="48" t="s">
        <v>180</v>
      </c>
      <c r="M67" s="49" t="s">
        <v>225</v>
      </c>
      <c r="N67" s="49"/>
      <c r="O67" s="50" t="s">
        <v>226</v>
      </c>
      <c r="P67" s="50" t="s">
        <v>375</v>
      </c>
    </row>
    <row r="68" spans="1:16" ht="12.75" customHeight="1" thickBot="1">
      <c r="A68" s="20" t="str">
        <f t="shared" si="0"/>
        <v> BBS 23 </v>
      </c>
      <c r="B68" s="3" t="str">
        <f t="shared" si="1"/>
        <v>II</v>
      </c>
      <c r="C68" s="20">
        <f t="shared" si="2"/>
        <v>42620.629000000001</v>
      </c>
      <c r="D68" s="9" t="str">
        <f t="shared" si="3"/>
        <v>vis</v>
      </c>
      <c r="E68" s="47">
        <f>VLOOKUP(C68,A!C$21:E$973,3,FALSE)</f>
        <v>2521.4778536639878</v>
      </c>
      <c r="F68" s="3" t="s">
        <v>145</v>
      </c>
      <c r="G68" s="9" t="str">
        <f t="shared" si="4"/>
        <v>42620.629</v>
      </c>
      <c r="H68" s="20">
        <f t="shared" si="5"/>
        <v>2521.5</v>
      </c>
      <c r="I68" s="48" t="s">
        <v>380</v>
      </c>
      <c r="J68" s="49" t="s">
        <v>381</v>
      </c>
      <c r="K68" s="48">
        <v>2521.5</v>
      </c>
      <c r="L68" s="48" t="s">
        <v>370</v>
      </c>
      <c r="M68" s="49" t="s">
        <v>225</v>
      </c>
      <c r="N68" s="49"/>
      <c r="O68" s="50" t="s">
        <v>226</v>
      </c>
      <c r="P68" s="50" t="s">
        <v>382</v>
      </c>
    </row>
    <row r="69" spans="1:16" ht="12.75" customHeight="1" thickBot="1">
      <c r="A69" s="20" t="str">
        <f t="shared" si="0"/>
        <v> BBS 23 </v>
      </c>
      <c r="B69" s="3" t="str">
        <f t="shared" si="1"/>
        <v>II</v>
      </c>
      <c r="C69" s="20">
        <f t="shared" si="2"/>
        <v>42627.603000000003</v>
      </c>
      <c r="D69" s="9" t="str">
        <f t="shared" si="3"/>
        <v>vis</v>
      </c>
      <c r="E69" s="47">
        <f>VLOOKUP(C69,A!C$21:E$973,3,FALSE)</f>
        <v>2534.4849288675841</v>
      </c>
      <c r="F69" s="3" t="s">
        <v>145</v>
      </c>
      <c r="G69" s="9" t="str">
        <f t="shared" si="4"/>
        <v>42627.603</v>
      </c>
      <c r="H69" s="20">
        <f t="shared" si="5"/>
        <v>2534.5</v>
      </c>
      <c r="I69" s="48" t="s">
        <v>383</v>
      </c>
      <c r="J69" s="49" t="s">
        <v>384</v>
      </c>
      <c r="K69" s="48">
        <v>2534.5</v>
      </c>
      <c r="L69" s="48" t="s">
        <v>385</v>
      </c>
      <c r="M69" s="49" t="s">
        <v>225</v>
      </c>
      <c r="N69" s="49"/>
      <c r="O69" s="50" t="s">
        <v>226</v>
      </c>
      <c r="P69" s="50" t="s">
        <v>382</v>
      </c>
    </row>
    <row r="70" spans="1:16" ht="12.75" customHeight="1" thickBot="1">
      <c r="A70" s="20" t="str">
        <f t="shared" si="0"/>
        <v> BBS 24 </v>
      </c>
      <c r="B70" s="3" t="str">
        <f t="shared" si="1"/>
        <v>I</v>
      </c>
      <c r="C70" s="20">
        <f t="shared" si="2"/>
        <v>42710.444000000003</v>
      </c>
      <c r="D70" s="9" t="str">
        <f t="shared" si="3"/>
        <v>vis</v>
      </c>
      <c r="E70" s="47">
        <f>VLOOKUP(C70,A!C$21:E$973,3,FALSE)</f>
        <v>2688.9901076660967</v>
      </c>
      <c r="F70" s="3" t="s">
        <v>145</v>
      </c>
      <c r="G70" s="9" t="str">
        <f t="shared" si="4"/>
        <v>42710.444</v>
      </c>
      <c r="H70" s="20">
        <f t="shared" si="5"/>
        <v>2689</v>
      </c>
      <c r="I70" s="48" t="s">
        <v>386</v>
      </c>
      <c r="J70" s="49" t="s">
        <v>387</v>
      </c>
      <c r="K70" s="48">
        <v>2689</v>
      </c>
      <c r="L70" s="48" t="s">
        <v>388</v>
      </c>
      <c r="M70" s="49" t="s">
        <v>225</v>
      </c>
      <c r="N70" s="49"/>
      <c r="O70" s="50" t="s">
        <v>226</v>
      </c>
      <c r="P70" s="50" t="s">
        <v>389</v>
      </c>
    </row>
    <row r="71" spans="1:16" ht="12.75" customHeight="1" thickBot="1">
      <c r="A71" s="20" t="str">
        <f t="shared" si="0"/>
        <v> BBS 24 </v>
      </c>
      <c r="B71" s="3" t="str">
        <f t="shared" si="1"/>
        <v>I</v>
      </c>
      <c r="C71" s="20">
        <f t="shared" si="2"/>
        <v>42739.387000000002</v>
      </c>
      <c r="D71" s="9" t="str">
        <f t="shared" si="3"/>
        <v>vis</v>
      </c>
      <c r="E71" s="47">
        <f>VLOOKUP(C71,A!C$21:E$973,3,FALSE)</f>
        <v>2742.9711483339452</v>
      </c>
      <c r="F71" s="3" t="s">
        <v>145</v>
      </c>
      <c r="G71" s="9" t="str">
        <f t="shared" si="4"/>
        <v>42739.387</v>
      </c>
      <c r="H71" s="20">
        <f t="shared" si="5"/>
        <v>2743</v>
      </c>
      <c r="I71" s="48" t="s">
        <v>390</v>
      </c>
      <c r="J71" s="49" t="s">
        <v>391</v>
      </c>
      <c r="K71" s="48">
        <v>2743</v>
      </c>
      <c r="L71" s="48" t="s">
        <v>325</v>
      </c>
      <c r="M71" s="49" t="s">
        <v>225</v>
      </c>
      <c r="N71" s="49"/>
      <c r="O71" s="50" t="s">
        <v>226</v>
      </c>
      <c r="P71" s="50" t="s">
        <v>389</v>
      </c>
    </row>
    <row r="72" spans="1:16" ht="12.75" customHeight="1" thickBot="1">
      <c r="A72" s="20" t="str">
        <f t="shared" si="0"/>
        <v> BBS 25 </v>
      </c>
      <c r="B72" s="3" t="str">
        <f t="shared" si="1"/>
        <v>I</v>
      </c>
      <c r="C72" s="20">
        <f t="shared" si="2"/>
        <v>42768.357000000004</v>
      </c>
      <c r="D72" s="9" t="str">
        <f t="shared" si="3"/>
        <v>vis</v>
      </c>
      <c r="E72" s="47">
        <f>VLOOKUP(C72,A!C$21:E$973,3,FALSE)</f>
        <v>2797.0025461899959</v>
      </c>
      <c r="F72" s="3" t="s">
        <v>145</v>
      </c>
      <c r="G72" s="9" t="str">
        <f t="shared" si="4"/>
        <v>42768.357</v>
      </c>
      <c r="H72" s="20">
        <f t="shared" si="5"/>
        <v>2797</v>
      </c>
      <c r="I72" s="48" t="s">
        <v>392</v>
      </c>
      <c r="J72" s="49" t="s">
        <v>393</v>
      </c>
      <c r="K72" s="48">
        <v>2797</v>
      </c>
      <c r="L72" s="48" t="s">
        <v>216</v>
      </c>
      <c r="M72" s="49" t="s">
        <v>225</v>
      </c>
      <c r="N72" s="49"/>
      <c r="O72" s="50" t="s">
        <v>226</v>
      </c>
      <c r="P72" s="50" t="s">
        <v>394</v>
      </c>
    </row>
    <row r="73" spans="1:16" ht="12.75" customHeight="1" thickBot="1">
      <c r="A73" s="20" t="str">
        <f t="shared" si="0"/>
        <v> BBS 25 </v>
      </c>
      <c r="B73" s="3" t="str">
        <f t="shared" si="1"/>
        <v>I</v>
      </c>
      <c r="C73" s="20">
        <f t="shared" si="2"/>
        <v>42774.258999999998</v>
      </c>
      <c r="D73" s="9" t="str">
        <f t="shared" si="3"/>
        <v>vis</v>
      </c>
      <c r="E73" s="47">
        <f>VLOOKUP(C73,A!C$21:E$973,3,FALSE)</f>
        <v>2808.0102545139898</v>
      </c>
      <c r="F73" s="3" t="s">
        <v>145</v>
      </c>
      <c r="G73" s="9" t="str">
        <f t="shared" si="4"/>
        <v>42774.259</v>
      </c>
      <c r="H73" s="20">
        <f t="shared" si="5"/>
        <v>2808</v>
      </c>
      <c r="I73" s="48" t="s">
        <v>395</v>
      </c>
      <c r="J73" s="49" t="s">
        <v>396</v>
      </c>
      <c r="K73" s="48">
        <v>2808</v>
      </c>
      <c r="L73" s="48" t="s">
        <v>298</v>
      </c>
      <c r="M73" s="49" t="s">
        <v>225</v>
      </c>
      <c r="N73" s="49"/>
      <c r="O73" s="50" t="s">
        <v>226</v>
      </c>
      <c r="P73" s="50" t="s">
        <v>394</v>
      </c>
    </row>
    <row r="74" spans="1:16" ht="12.75" customHeight="1" thickBot="1">
      <c r="A74" s="20" t="str">
        <f t="shared" si="0"/>
        <v> BBS 25 </v>
      </c>
      <c r="B74" s="3" t="str">
        <f t="shared" si="1"/>
        <v>II</v>
      </c>
      <c r="C74" s="20">
        <f t="shared" si="2"/>
        <v>42778.264000000003</v>
      </c>
      <c r="D74" s="9" t="str">
        <f t="shared" si="3"/>
        <v>vis</v>
      </c>
      <c r="E74" s="47">
        <f>VLOOKUP(C74,A!C$21:E$973,3,FALSE)</f>
        <v>2815.4799040967901</v>
      </c>
      <c r="F74" s="3" t="s">
        <v>145</v>
      </c>
      <c r="G74" s="9" t="str">
        <f t="shared" si="4"/>
        <v>42778.264</v>
      </c>
      <c r="H74" s="20">
        <f t="shared" si="5"/>
        <v>2815.5</v>
      </c>
      <c r="I74" s="48" t="s">
        <v>397</v>
      </c>
      <c r="J74" s="49" t="s">
        <v>398</v>
      </c>
      <c r="K74" s="48">
        <v>2815.5</v>
      </c>
      <c r="L74" s="48" t="s">
        <v>180</v>
      </c>
      <c r="M74" s="49" t="s">
        <v>225</v>
      </c>
      <c r="N74" s="49"/>
      <c r="O74" s="50" t="s">
        <v>226</v>
      </c>
      <c r="P74" s="50" t="s">
        <v>394</v>
      </c>
    </row>
    <row r="75" spans="1:16" ht="12.75" customHeight="1" thickBot="1">
      <c r="A75" s="20" t="str">
        <f t="shared" ref="A75:A138" si="6">P75</f>
        <v> BBS 26 </v>
      </c>
      <c r="B75" s="3" t="str">
        <f t="shared" ref="B75:B138" si="7">IF(H75=INT(H75),"I","II")</f>
        <v>I</v>
      </c>
      <c r="C75" s="20">
        <f t="shared" ref="C75:C138" si="8">1*G75</f>
        <v>42782.303999999996</v>
      </c>
      <c r="D75" s="9" t="str">
        <f t="shared" ref="D75:D138" si="9">VLOOKUP(F75,I$1:J$5,2,FALSE)</f>
        <v>vis</v>
      </c>
      <c r="E75" s="47">
        <f>VLOOKUP(C75,A!C$21:E$973,3,FALSE)</f>
        <v>2823.0148315161236</v>
      </c>
      <c r="F75" s="3" t="s">
        <v>145</v>
      </c>
      <c r="G75" s="9" t="str">
        <f t="shared" ref="G75:G138" si="10">MID(I75,3,LEN(I75)-3)</f>
        <v>42782.304</v>
      </c>
      <c r="H75" s="20">
        <f t="shared" ref="H75:H138" si="11">1*K75</f>
        <v>2823</v>
      </c>
      <c r="I75" s="48" t="s">
        <v>399</v>
      </c>
      <c r="J75" s="49" t="s">
        <v>400</v>
      </c>
      <c r="K75" s="48">
        <v>2823</v>
      </c>
      <c r="L75" s="48" t="s">
        <v>260</v>
      </c>
      <c r="M75" s="49" t="s">
        <v>225</v>
      </c>
      <c r="N75" s="49"/>
      <c r="O75" s="50" t="s">
        <v>226</v>
      </c>
      <c r="P75" s="50" t="s">
        <v>401</v>
      </c>
    </row>
    <row r="76" spans="1:16" ht="12.75" customHeight="1" thickBot="1">
      <c r="A76" s="20" t="str">
        <f t="shared" si="6"/>
        <v> BBS 26 </v>
      </c>
      <c r="B76" s="3" t="str">
        <f t="shared" si="7"/>
        <v>II</v>
      </c>
      <c r="C76" s="20">
        <f t="shared" si="8"/>
        <v>42786.294000000002</v>
      </c>
      <c r="D76" s="9" t="str">
        <f t="shared" si="9"/>
        <v>vis</v>
      </c>
      <c r="E76" s="47">
        <f>VLOOKUP(C76,A!C$21:E$973,3,FALSE)</f>
        <v>2830.4565048832592</v>
      </c>
      <c r="F76" s="3" t="s">
        <v>145</v>
      </c>
      <c r="G76" s="9" t="str">
        <f t="shared" si="10"/>
        <v>42786.294</v>
      </c>
      <c r="H76" s="20">
        <f t="shared" si="11"/>
        <v>2830.5</v>
      </c>
      <c r="I76" s="48" t="s">
        <v>402</v>
      </c>
      <c r="J76" s="49" t="s">
        <v>403</v>
      </c>
      <c r="K76" s="48">
        <v>2830.5</v>
      </c>
      <c r="L76" s="48" t="s">
        <v>183</v>
      </c>
      <c r="M76" s="49" t="s">
        <v>225</v>
      </c>
      <c r="N76" s="49"/>
      <c r="O76" s="50" t="s">
        <v>226</v>
      </c>
      <c r="P76" s="50" t="s">
        <v>401</v>
      </c>
    </row>
    <row r="77" spans="1:16" ht="12.75" customHeight="1" thickBot="1">
      <c r="A77" s="20" t="str">
        <f t="shared" si="6"/>
        <v> BBS 30 </v>
      </c>
      <c r="B77" s="3" t="str">
        <f t="shared" si="7"/>
        <v>I</v>
      </c>
      <c r="C77" s="20">
        <f t="shared" si="8"/>
        <v>43058.432000000001</v>
      </c>
      <c r="D77" s="9" t="str">
        <f t="shared" si="9"/>
        <v>vis</v>
      </c>
      <c r="E77" s="47">
        <f>VLOOKUP(C77,A!C$21:E$973,3,FALSE)</f>
        <v>3338.0159301421204</v>
      </c>
      <c r="F77" s="3" t="s">
        <v>145</v>
      </c>
      <c r="G77" s="9" t="str">
        <f t="shared" si="10"/>
        <v>43058.432</v>
      </c>
      <c r="H77" s="20">
        <f t="shared" si="11"/>
        <v>3338</v>
      </c>
      <c r="I77" s="48" t="s">
        <v>404</v>
      </c>
      <c r="J77" s="49" t="s">
        <v>405</v>
      </c>
      <c r="K77" s="48">
        <v>3338</v>
      </c>
      <c r="L77" s="48" t="s">
        <v>406</v>
      </c>
      <c r="M77" s="49" t="s">
        <v>225</v>
      </c>
      <c r="N77" s="49"/>
      <c r="O77" s="50" t="s">
        <v>226</v>
      </c>
      <c r="P77" s="50" t="s">
        <v>407</v>
      </c>
    </row>
    <row r="78" spans="1:16" ht="12.75" customHeight="1" thickBot="1">
      <c r="A78" s="20" t="str">
        <f t="shared" si="6"/>
        <v> BBS 30 </v>
      </c>
      <c r="B78" s="3" t="str">
        <f t="shared" si="7"/>
        <v>II</v>
      </c>
      <c r="C78" s="20">
        <f t="shared" si="8"/>
        <v>43077.468000000001</v>
      </c>
      <c r="D78" s="9" t="str">
        <f t="shared" si="9"/>
        <v>vis</v>
      </c>
      <c r="E78" s="47">
        <f>VLOOKUP(C78,A!C$21:E$973,3,FALSE)</f>
        <v>3373.5196129031747</v>
      </c>
      <c r="F78" s="3" t="s">
        <v>145</v>
      </c>
      <c r="G78" s="9" t="str">
        <f t="shared" si="10"/>
        <v>43077.468</v>
      </c>
      <c r="H78" s="20">
        <f t="shared" si="11"/>
        <v>3373.5</v>
      </c>
      <c r="I78" s="48" t="s">
        <v>408</v>
      </c>
      <c r="J78" s="49" t="s">
        <v>409</v>
      </c>
      <c r="K78" s="48">
        <v>3373.5</v>
      </c>
      <c r="L78" s="48" t="s">
        <v>410</v>
      </c>
      <c r="M78" s="49" t="s">
        <v>225</v>
      </c>
      <c r="N78" s="49"/>
      <c r="O78" s="50" t="s">
        <v>226</v>
      </c>
      <c r="P78" s="50" t="s">
        <v>407</v>
      </c>
    </row>
    <row r="79" spans="1:16" ht="12.75" customHeight="1" thickBot="1">
      <c r="A79" s="20" t="str">
        <f t="shared" si="6"/>
        <v> BBS 31 </v>
      </c>
      <c r="B79" s="3" t="str">
        <f t="shared" si="7"/>
        <v>I</v>
      </c>
      <c r="C79" s="20">
        <f t="shared" si="8"/>
        <v>43088.455000000002</v>
      </c>
      <c r="D79" s="9" t="str">
        <f t="shared" si="9"/>
        <v>vis</v>
      </c>
      <c r="E79" s="47">
        <f>VLOOKUP(C79,A!C$21:E$973,3,FALSE)</f>
        <v>3394.0112583379159</v>
      </c>
      <c r="F79" s="3" t="s">
        <v>145</v>
      </c>
      <c r="G79" s="9" t="str">
        <f t="shared" si="10"/>
        <v>43088.455</v>
      </c>
      <c r="H79" s="20">
        <f t="shared" si="11"/>
        <v>3394</v>
      </c>
      <c r="I79" s="48" t="s">
        <v>411</v>
      </c>
      <c r="J79" s="49" t="s">
        <v>412</v>
      </c>
      <c r="K79" s="48">
        <v>3394</v>
      </c>
      <c r="L79" s="48" t="s">
        <v>298</v>
      </c>
      <c r="M79" s="49" t="s">
        <v>225</v>
      </c>
      <c r="N79" s="49"/>
      <c r="O79" s="50" t="s">
        <v>226</v>
      </c>
      <c r="P79" s="50" t="s">
        <v>413</v>
      </c>
    </row>
    <row r="80" spans="1:16" ht="12.75" customHeight="1" thickBot="1">
      <c r="A80" s="20" t="str">
        <f t="shared" si="6"/>
        <v> BBS 34 </v>
      </c>
      <c r="B80" s="3" t="str">
        <f t="shared" si="7"/>
        <v>I</v>
      </c>
      <c r="C80" s="20">
        <f t="shared" si="8"/>
        <v>43357.605000000003</v>
      </c>
      <c r="D80" s="9" t="str">
        <f t="shared" si="9"/>
        <v>vis</v>
      </c>
      <c r="E80" s="47">
        <f>VLOOKUP(C80,A!C$21:E$973,3,FALSE)</f>
        <v>3895.9978214361377</v>
      </c>
      <c r="F80" s="3" t="s">
        <v>145</v>
      </c>
      <c r="G80" s="9" t="str">
        <f t="shared" si="10"/>
        <v>43357.605</v>
      </c>
      <c r="H80" s="20">
        <f t="shared" si="11"/>
        <v>3896</v>
      </c>
      <c r="I80" s="48" t="s">
        <v>414</v>
      </c>
      <c r="J80" s="49" t="s">
        <v>415</v>
      </c>
      <c r="K80" s="48">
        <v>3896</v>
      </c>
      <c r="L80" s="48" t="s">
        <v>159</v>
      </c>
      <c r="M80" s="49" t="s">
        <v>225</v>
      </c>
      <c r="N80" s="49"/>
      <c r="O80" s="50" t="s">
        <v>226</v>
      </c>
      <c r="P80" s="50" t="s">
        <v>416</v>
      </c>
    </row>
    <row r="81" spans="1:16" ht="12.75" customHeight="1" thickBot="1">
      <c r="A81" s="20" t="str">
        <f t="shared" si="6"/>
        <v> BBS 34 </v>
      </c>
      <c r="B81" s="3" t="str">
        <f t="shared" si="7"/>
        <v>II</v>
      </c>
      <c r="C81" s="20">
        <f t="shared" si="8"/>
        <v>43361.635999999999</v>
      </c>
      <c r="D81" s="9" t="str">
        <f t="shared" si="9"/>
        <v>vis</v>
      </c>
      <c r="E81" s="47">
        <f>VLOOKUP(C81,A!C$21:E$973,3,FALSE)</f>
        <v>3903.5159631260749</v>
      </c>
      <c r="F81" s="3" t="s">
        <v>145</v>
      </c>
      <c r="G81" s="9" t="str">
        <f t="shared" si="10"/>
        <v>43361.636</v>
      </c>
      <c r="H81" s="20">
        <f t="shared" si="11"/>
        <v>3903.5</v>
      </c>
      <c r="I81" s="48" t="s">
        <v>417</v>
      </c>
      <c r="J81" s="49" t="s">
        <v>418</v>
      </c>
      <c r="K81" s="48">
        <v>3903.5</v>
      </c>
      <c r="L81" s="48" t="s">
        <v>406</v>
      </c>
      <c r="M81" s="49" t="s">
        <v>225</v>
      </c>
      <c r="N81" s="49"/>
      <c r="O81" s="50" t="s">
        <v>226</v>
      </c>
      <c r="P81" s="50" t="s">
        <v>416</v>
      </c>
    </row>
    <row r="82" spans="1:16" ht="12.75" customHeight="1" thickBot="1">
      <c r="A82" s="20" t="str">
        <f t="shared" si="6"/>
        <v> BBS 35 </v>
      </c>
      <c r="B82" s="3" t="str">
        <f t="shared" si="7"/>
        <v>I</v>
      </c>
      <c r="C82" s="20">
        <f t="shared" si="8"/>
        <v>43409.610999999997</v>
      </c>
      <c r="D82" s="9" t="str">
        <f t="shared" si="9"/>
        <v>vis</v>
      </c>
      <c r="E82" s="47">
        <f>VLOOKUP(C82,A!C$21:E$973,3,FALSE)</f>
        <v>3992.9932262307984</v>
      </c>
      <c r="F82" s="3" t="s">
        <v>145</v>
      </c>
      <c r="G82" s="9" t="str">
        <f t="shared" si="10"/>
        <v>43409.611</v>
      </c>
      <c r="H82" s="20">
        <f t="shared" si="11"/>
        <v>3993</v>
      </c>
      <c r="I82" s="48" t="s">
        <v>419</v>
      </c>
      <c r="J82" s="49" t="s">
        <v>420</v>
      </c>
      <c r="K82" s="48">
        <v>3993</v>
      </c>
      <c r="L82" s="48" t="s">
        <v>343</v>
      </c>
      <c r="M82" s="49" t="s">
        <v>225</v>
      </c>
      <c r="N82" s="49"/>
      <c r="O82" s="50" t="s">
        <v>226</v>
      </c>
      <c r="P82" s="50" t="s">
        <v>421</v>
      </c>
    </row>
    <row r="83" spans="1:16" ht="12.75" customHeight="1" thickBot="1">
      <c r="A83" s="20" t="str">
        <f t="shared" si="6"/>
        <v> BBS 36 </v>
      </c>
      <c r="B83" s="3" t="str">
        <f t="shared" si="7"/>
        <v>I</v>
      </c>
      <c r="C83" s="20">
        <f t="shared" si="8"/>
        <v>43500.226000000002</v>
      </c>
      <c r="D83" s="9" t="str">
        <f t="shared" si="9"/>
        <v>vis</v>
      </c>
      <c r="E83" s="47">
        <f>VLOOKUP(C83,A!C$21:E$973,3,FALSE)</f>
        <v>4161.9975450684269</v>
      </c>
      <c r="F83" s="3" t="s">
        <v>145</v>
      </c>
      <c r="G83" s="9" t="str">
        <f t="shared" si="10"/>
        <v>43500.226</v>
      </c>
      <c r="H83" s="20">
        <f t="shared" si="11"/>
        <v>4162</v>
      </c>
      <c r="I83" s="48" t="s">
        <v>422</v>
      </c>
      <c r="J83" s="49" t="s">
        <v>423</v>
      </c>
      <c r="K83" s="48">
        <v>4162</v>
      </c>
      <c r="L83" s="48" t="s">
        <v>159</v>
      </c>
      <c r="M83" s="49" t="s">
        <v>225</v>
      </c>
      <c r="N83" s="49"/>
      <c r="O83" s="50" t="s">
        <v>226</v>
      </c>
      <c r="P83" s="50" t="s">
        <v>424</v>
      </c>
    </row>
    <row r="84" spans="1:16" ht="12.75" customHeight="1" thickBot="1">
      <c r="A84" s="20" t="str">
        <f t="shared" si="6"/>
        <v> BBS 36 </v>
      </c>
      <c r="B84" s="3" t="str">
        <f t="shared" si="7"/>
        <v>I</v>
      </c>
      <c r="C84" s="20">
        <f t="shared" si="8"/>
        <v>43515.237999999998</v>
      </c>
      <c r="D84" s="9" t="str">
        <f t="shared" si="9"/>
        <v>vis</v>
      </c>
      <c r="E84" s="47">
        <f>VLOOKUP(C84,A!C$21:E$973,3,FALSE)</f>
        <v>4189.9961417068371</v>
      </c>
      <c r="F84" s="3" t="s">
        <v>145</v>
      </c>
      <c r="G84" s="9" t="str">
        <f t="shared" si="10"/>
        <v>43515.238</v>
      </c>
      <c r="H84" s="20">
        <f t="shared" si="11"/>
        <v>4190</v>
      </c>
      <c r="I84" s="48" t="s">
        <v>425</v>
      </c>
      <c r="J84" s="49" t="s">
        <v>426</v>
      </c>
      <c r="K84" s="48">
        <v>4190</v>
      </c>
      <c r="L84" s="48" t="s">
        <v>147</v>
      </c>
      <c r="M84" s="49" t="s">
        <v>225</v>
      </c>
      <c r="N84" s="49"/>
      <c r="O84" s="50" t="s">
        <v>226</v>
      </c>
      <c r="P84" s="50" t="s">
        <v>424</v>
      </c>
    </row>
    <row r="85" spans="1:16" ht="12.75" customHeight="1" thickBot="1">
      <c r="A85" s="20" t="str">
        <f t="shared" si="6"/>
        <v> BBS 38 </v>
      </c>
      <c r="B85" s="3" t="str">
        <f t="shared" si="7"/>
        <v>I</v>
      </c>
      <c r="C85" s="20">
        <f t="shared" si="8"/>
        <v>43735.606</v>
      </c>
      <c r="D85" s="9" t="str">
        <f t="shared" si="9"/>
        <v>vis</v>
      </c>
      <c r="E85" s="47">
        <f>VLOOKUP(C85,A!C$21:E$973,3,FALSE)</f>
        <v>4601.0003212975089</v>
      </c>
      <c r="F85" s="3" t="s">
        <v>145</v>
      </c>
      <c r="G85" s="9" t="str">
        <f t="shared" si="10"/>
        <v>43735.606</v>
      </c>
      <c r="H85" s="20">
        <f t="shared" si="11"/>
        <v>4601</v>
      </c>
      <c r="I85" s="48" t="s">
        <v>427</v>
      </c>
      <c r="J85" s="49" t="s">
        <v>428</v>
      </c>
      <c r="K85" s="48">
        <v>4601</v>
      </c>
      <c r="L85" s="48" t="s">
        <v>274</v>
      </c>
      <c r="M85" s="49" t="s">
        <v>225</v>
      </c>
      <c r="N85" s="49"/>
      <c r="O85" s="50" t="s">
        <v>226</v>
      </c>
      <c r="P85" s="50" t="s">
        <v>429</v>
      </c>
    </row>
    <row r="86" spans="1:16" ht="12.75" customHeight="1" thickBot="1">
      <c r="A86" s="20" t="str">
        <f t="shared" si="6"/>
        <v> BBS 38 </v>
      </c>
      <c r="B86" s="3" t="str">
        <f t="shared" si="7"/>
        <v>I</v>
      </c>
      <c r="C86" s="20">
        <f t="shared" si="8"/>
        <v>43743.650999999998</v>
      </c>
      <c r="D86" s="9" t="str">
        <f t="shared" si="9"/>
        <v>vis</v>
      </c>
      <c r="E86" s="47">
        <f>VLOOKUP(C86,A!C$21:E$973,3,FALSE)</f>
        <v>4616.0048982996432</v>
      </c>
      <c r="F86" s="3" t="s">
        <v>145</v>
      </c>
      <c r="G86" s="9" t="str">
        <f t="shared" si="10"/>
        <v>43743.651</v>
      </c>
      <c r="H86" s="20">
        <f t="shared" si="11"/>
        <v>4616</v>
      </c>
      <c r="I86" s="48" t="s">
        <v>430</v>
      </c>
      <c r="J86" s="49" t="s">
        <v>431</v>
      </c>
      <c r="K86" s="48">
        <v>4616</v>
      </c>
      <c r="L86" s="48" t="s">
        <v>216</v>
      </c>
      <c r="M86" s="49" t="s">
        <v>225</v>
      </c>
      <c r="N86" s="49"/>
      <c r="O86" s="50" t="s">
        <v>226</v>
      </c>
      <c r="P86" s="50" t="s">
        <v>429</v>
      </c>
    </row>
    <row r="87" spans="1:16" ht="12.75" customHeight="1" thickBot="1">
      <c r="A87" s="20" t="str">
        <f t="shared" si="6"/>
        <v> BBS 38 </v>
      </c>
      <c r="B87" s="3" t="str">
        <f t="shared" si="7"/>
        <v>I</v>
      </c>
      <c r="C87" s="20">
        <f t="shared" si="8"/>
        <v>43749.553</v>
      </c>
      <c r="D87" s="9" t="str">
        <f t="shared" si="9"/>
        <v>vis</v>
      </c>
      <c r="E87" s="47">
        <f>VLOOKUP(C87,A!C$21:E$973,3,FALSE)</f>
        <v>4627.0126066236508</v>
      </c>
      <c r="F87" s="3" t="s">
        <v>145</v>
      </c>
      <c r="G87" s="9" t="str">
        <f t="shared" si="10"/>
        <v>43749.553</v>
      </c>
      <c r="H87" s="20">
        <f t="shared" si="11"/>
        <v>4627</v>
      </c>
      <c r="I87" s="48" t="s">
        <v>432</v>
      </c>
      <c r="J87" s="49" t="s">
        <v>433</v>
      </c>
      <c r="K87" s="48">
        <v>4627</v>
      </c>
      <c r="L87" s="48" t="s">
        <v>248</v>
      </c>
      <c r="M87" s="49" t="s">
        <v>225</v>
      </c>
      <c r="N87" s="49"/>
      <c r="O87" s="50" t="s">
        <v>226</v>
      </c>
      <c r="P87" s="50" t="s">
        <v>429</v>
      </c>
    </row>
    <row r="88" spans="1:16" ht="12.75" customHeight="1" thickBot="1">
      <c r="A88" s="20" t="str">
        <f t="shared" si="6"/>
        <v> BBS 39 </v>
      </c>
      <c r="B88" s="3" t="str">
        <f t="shared" si="7"/>
        <v>I</v>
      </c>
      <c r="C88" s="20">
        <f t="shared" si="8"/>
        <v>43772.601000000002</v>
      </c>
      <c r="D88" s="9" t="str">
        <f t="shared" si="9"/>
        <v>vis</v>
      </c>
      <c r="E88" s="47">
        <f>VLOOKUP(C88,A!C$21:E$973,3,FALSE)</f>
        <v>4669.9989945348116</v>
      </c>
      <c r="F88" s="3" t="s">
        <v>145</v>
      </c>
      <c r="G88" s="9" t="str">
        <f t="shared" si="10"/>
        <v>43772.601</v>
      </c>
      <c r="H88" s="20">
        <f t="shared" si="11"/>
        <v>4670</v>
      </c>
      <c r="I88" s="48" t="s">
        <v>434</v>
      </c>
      <c r="J88" s="49" t="s">
        <v>435</v>
      </c>
      <c r="K88" s="48">
        <v>4670</v>
      </c>
      <c r="L88" s="48" t="s">
        <v>159</v>
      </c>
      <c r="M88" s="49" t="s">
        <v>225</v>
      </c>
      <c r="N88" s="49"/>
      <c r="O88" s="50" t="s">
        <v>226</v>
      </c>
      <c r="P88" s="50" t="s">
        <v>436</v>
      </c>
    </row>
    <row r="89" spans="1:16" ht="12.75" customHeight="1" thickBot="1">
      <c r="A89" s="20" t="str">
        <f t="shared" si="6"/>
        <v> BBS 40 </v>
      </c>
      <c r="B89" s="3" t="str">
        <f t="shared" si="7"/>
        <v>I</v>
      </c>
      <c r="C89" s="20">
        <f t="shared" si="8"/>
        <v>43814.425000000003</v>
      </c>
      <c r="D89" s="9" t="str">
        <f t="shared" si="9"/>
        <v>vis</v>
      </c>
      <c r="E89" s="47">
        <f>VLOOKUP(C89,A!C$21:E$973,3,FALSE)</f>
        <v>4748.0041441354806</v>
      </c>
      <c r="F89" s="3" t="s">
        <v>145</v>
      </c>
      <c r="G89" s="9" t="str">
        <f t="shared" si="10"/>
        <v>43814.425</v>
      </c>
      <c r="H89" s="20">
        <f t="shared" si="11"/>
        <v>4748</v>
      </c>
      <c r="I89" s="48" t="s">
        <v>437</v>
      </c>
      <c r="J89" s="49" t="s">
        <v>438</v>
      </c>
      <c r="K89" s="48">
        <v>4748</v>
      </c>
      <c r="L89" s="48" t="s">
        <v>216</v>
      </c>
      <c r="M89" s="49" t="s">
        <v>225</v>
      </c>
      <c r="N89" s="49"/>
      <c r="O89" s="50" t="s">
        <v>226</v>
      </c>
      <c r="P89" s="50" t="s">
        <v>439</v>
      </c>
    </row>
    <row r="90" spans="1:16" ht="12.75" customHeight="1" thickBot="1">
      <c r="A90" s="20" t="str">
        <f t="shared" si="6"/>
        <v> BBS 40 </v>
      </c>
      <c r="B90" s="3" t="str">
        <f t="shared" si="7"/>
        <v>I</v>
      </c>
      <c r="C90" s="20">
        <f t="shared" si="8"/>
        <v>43828.362000000001</v>
      </c>
      <c r="D90" s="9" t="str">
        <f t="shared" si="9"/>
        <v>vis</v>
      </c>
      <c r="E90" s="47">
        <f>VLOOKUP(C90,A!C$21:E$973,3,FALSE)</f>
        <v>4773.9977786511745</v>
      </c>
      <c r="F90" s="3" t="s">
        <v>145</v>
      </c>
      <c r="G90" s="9" t="str">
        <f t="shared" si="10"/>
        <v>43828.362</v>
      </c>
      <c r="H90" s="20">
        <f t="shared" si="11"/>
        <v>4774</v>
      </c>
      <c r="I90" s="48" t="s">
        <v>440</v>
      </c>
      <c r="J90" s="49" t="s">
        <v>441</v>
      </c>
      <c r="K90" s="48">
        <v>4774</v>
      </c>
      <c r="L90" s="48" t="s">
        <v>159</v>
      </c>
      <c r="M90" s="49" t="s">
        <v>225</v>
      </c>
      <c r="N90" s="49"/>
      <c r="O90" s="50" t="s">
        <v>226</v>
      </c>
      <c r="P90" s="50" t="s">
        <v>439</v>
      </c>
    </row>
    <row r="91" spans="1:16" ht="12.75" customHeight="1" thickBot="1">
      <c r="A91" s="20" t="str">
        <f t="shared" si="6"/>
        <v> BBS 41 </v>
      </c>
      <c r="B91" s="3" t="str">
        <f t="shared" si="7"/>
        <v>II</v>
      </c>
      <c r="C91" s="20">
        <f t="shared" si="8"/>
        <v>43905.294999999998</v>
      </c>
      <c r="D91" s="9" t="str">
        <f t="shared" si="9"/>
        <v>vis</v>
      </c>
      <c r="E91" s="47">
        <f>VLOOKUP(C91,A!C$21:E$973,3,FALSE)</f>
        <v>4917.4840586394112</v>
      </c>
      <c r="F91" s="3" t="s">
        <v>145</v>
      </c>
      <c r="G91" s="9" t="str">
        <f t="shared" si="10"/>
        <v>43905.295</v>
      </c>
      <c r="H91" s="20">
        <f t="shared" si="11"/>
        <v>4917.5</v>
      </c>
      <c r="I91" s="48" t="s">
        <v>442</v>
      </c>
      <c r="J91" s="49" t="s">
        <v>443</v>
      </c>
      <c r="K91" s="48">
        <v>4917.5</v>
      </c>
      <c r="L91" s="48" t="s">
        <v>271</v>
      </c>
      <c r="M91" s="49" t="s">
        <v>225</v>
      </c>
      <c r="N91" s="49"/>
      <c r="O91" s="50" t="s">
        <v>226</v>
      </c>
      <c r="P91" s="50" t="s">
        <v>444</v>
      </c>
    </row>
    <row r="92" spans="1:16" ht="12.75" customHeight="1" thickBot="1">
      <c r="A92" s="20" t="str">
        <f t="shared" si="6"/>
        <v> BBS 44 </v>
      </c>
      <c r="B92" s="3" t="str">
        <f t="shared" si="7"/>
        <v>II</v>
      </c>
      <c r="C92" s="20">
        <f t="shared" si="8"/>
        <v>44087.603999999999</v>
      </c>
      <c r="D92" s="9" t="str">
        <f t="shared" si="9"/>
        <v>vis</v>
      </c>
      <c r="E92" s="47">
        <f>VLOOKUP(C92,A!C$21:E$973,3,FALSE)</f>
        <v>5257.50511876155</v>
      </c>
      <c r="F92" s="3" t="s">
        <v>145</v>
      </c>
      <c r="G92" s="9" t="str">
        <f t="shared" si="10"/>
        <v>44087.604</v>
      </c>
      <c r="H92" s="20">
        <f t="shared" si="11"/>
        <v>5257.5</v>
      </c>
      <c r="I92" s="48" t="s">
        <v>445</v>
      </c>
      <c r="J92" s="49" t="s">
        <v>446</v>
      </c>
      <c r="K92" s="48">
        <v>5257.5</v>
      </c>
      <c r="L92" s="48" t="s">
        <v>216</v>
      </c>
      <c r="M92" s="49" t="s">
        <v>225</v>
      </c>
      <c r="N92" s="49"/>
      <c r="O92" s="50" t="s">
        <v>226</v>
      </c>
      <c r="P92" s="50" t="s">
        <v>447</v>
      </c>
    </row>
    <row r="93" spans="1:16" ht="12.75" customHeight="1" thickBot="1">
      <c r="A93" s="20" t="str">
        <f t="shared" si="6"/>
        <v> BBS 44 </v>
      </c>
      <c r="B93" s="3" t="str">
        <f t="shared" si="7"/>
        <v>I</v>
      </c>
      <c r="C93" s="20">
        <f t="shared" si="8"/>
        <v>44098.584999999999</v>
      </c>
      <c r="D93" s="9" t="str">
        <f t="shared" si="9"/>
        <v>vis</v>
      </c>
      <c r="E93" s="47">
        <f>VLOOKUP(C93,A!C$21:E$973,3,FALSE)</f>
        <v>5277.9855737100224</v>
      </c>
      <c r="F93" s="3" t="s">
        <v>145</v>
      </c>
      <c r="G93" s="9" t="str">
        <f t="shared" si="10"/>
        <v>44098.585</v>
      </c>
      <c r="H93" s="20">
        <f t="shared" si="11"/>
        <v>5278</v>
      </c>
      <c r="I93" s="48" t="s">
        <v>448</v>
      </c>
      <c r="J93" s="49" t="s">
        <v>449</v>
      </c>
      <c r="K93" s="48">
        <v>5278</v>
      </c>
      <c r="L93" s="48" t="s">
        <v>385</v>
      </c>
      <c r="M93" s="49" t="s">
        <v>225</v>
      </c>
      <c r="N93" s="49"/>
      <c r="O93" s="50" t="s">
        <v>226</v>
      </c>
      <c r="P93" s="50" t="s">
        <v>447</v>
      </c>
    </row>
    <row r="94" spans="1:16" ht="12.75" customHeight="1" thickBot="1">
      <c r="A94" s="20" t="str">
        <f t="shared" si="6"/>
        <v> BBS 45 </v>
      </c>
      <c r="B94" s="3" t="str">
        <f t="shared" si="7"/>
        <v>II</v>
      </c>
      <c r="C94" s="20">
        <f t="shared" si="8"/>
        <v>44132.631000000001</v>
      </c>
      <c r="D94" s="9" t="str">
        <f t="shared" si="9"/>
        <v>vis</v>
      </c>
      <c r="E94" s="47">
        <f>VLOOKUP(C94,A!C$21:E$973,3,FALSE)</f>
        <v>5341.4841229474114</v>
      </c>
      <c r="F94" s="3" t="s">
        <v>145</v>
      </c>
      <c r="G94" s="9" t="str">
        <f t="shared" si="10"/>
        <v>44132.631</v>
      </c>
      <c r="H94" s="20">
        <f t="shared" si="11"/>
        <v>5341.5</v>
      </c>
      <c r="I94" s="48" t="s">
        <v>450</v>
      </c>
      <c r="J94" s="49" t="s">
        <v>451</v>
      </c>
      <c r="K94" s="48">
        <v>5341.5</v>
      </c>
      <c r="L94" s="48" t="s">
        <v>271</v>
      </c>
      <c r="M94" s="49" t="s">
        <v>225</v>
      </c>
      <c r="N94" s="49"/>
      <c r="O94" s="50" t="s">
        <v>226</v>
      </c>
      <c r="P94" s="50" t="s">
        <v>452</v>
      </c>
    </row>
    <row r="95" spans="1:16" ht="12.75" customHeight="1" thickBot="1">
      <c r="A95" s="20" t="str">
        <f t="shared" si="6"/>
        <v> BBS 45 </v>
      </c>
      <c r="B95" s="3" t="str">
        <f t="shared" si="7"/>
        <v>I</v>
      </c>
      <c r="C95" s="20">
        <f t="shared" si="8"/>
        <v>44164.542000000001</v>
      </c>
      <c r="D95" s="9" t="str">
        <f t="shared" si="9"/>
        <v>vis</v>
      </c>
      <c r="E95" s="47">
        <f>VLOOKUP(C95,A!C$21:E$973,3,FALSE)</f>
        <v>5401.0007241550175</v>
      </c>
      <c r="F95" s="3" t="s">
        <v>145</v>
      </c>
      <c r="G95" s="9" t="str">
        <f t="shared" si="10"/>
        <v>44164.542</v>
      </c>
      <c r="H95" s="20">
        <f t="shared" si="11"/>
        <v>5401</v>
      </c>
      <c r="I95" s="48" t="s">
        <v>453</v>
      </c>
      <c r="J95" s="49" t="s">
        <v>454</v>
      </c>
      <c r="K95" s="48">
        <v>5401</v>
      </c>
      <c r="L95" s="48" t="s">
        <v>274</v>
      </c>
      <c r="M95" s="49" t="s">
        <v>225</v>
      </c>
      <c r="N95" s="49"/>
      <c r="O95" s="50" t="s">
        <v>226</v>
      </c>
      <c r="P95" s="50" t="s">
        <v>452</v>
      </c>
    </row>
    <row r="96" spans="1:16" ht="12.75" customHeight="1" thickBot="1">
      <c r="A96" s="20" t="str">
        <f t="shared" si="6"/>
        <v> BBS 46 </v>
      </c>
      <c r="B96" s="3" t="str">
        <f t="shared" si="7"/>
        <v>II</v>
      </c>
      <c r="C96" s="20">
        <f t="shared" si="8"/>
        <v>44210.391000000003</v>
      </c>
      <c r="D96" s="9" t="str">
        <f t="shared" si="9"/>
        <v>vis</v>
      </c>
      <c r="E96" s="47">
        <f>VLOOKUP(C96,A!C$21:E$973,3,FALSE)</f>
        <v>5486.512824959369</v>
      </c>
      <c r="F96" s="3" t="s">
        <v>145</v>
      </c>
      <c r="G96" s="9" t="str">
        <f t="shared" si="10"/>
        <v>44210.391</v>
      </c>
      <c r="H96" s="20">
        <f t="shared" si="11"/>
        <v>5486.5</v>
      </c>
      <c r="I96" s="48" t="s">
        <v>455</v>
      </c>
      <c r="J96" s="49" t="s">
        <v>456</v>
      </c>
      <c r="K96" s="48">
        <v>5486.5</v>
      </c>
      <c r="L96" s="48" t="s">
        <v>248</v>
      </c>
      <c r="M96" s="49" t="s">
        <v>225</v>
      </c>
      <c r="N96" s="49"/>
      <c r="O96" s="50" t="s">
        <v>226</v>
      </c>
      <c r="P96" s="50" t="s">
        <v>457</v>
      </c>
    </row>
    <row r="97" spans="1:16" ht="12.75" customHeight="1" thickBot="1">
      <c r="A97" s="20" t="str">
        <f t="shared" si="6"/>
        <v> BBS 46 </v>
      </c>
      <c r="B97" s="3" t="str">
        <f t="shared" si="7"/>
        <v>I</v>
      </c>
      <c r="C97" s="20">
        <f t="shared" si="8"/>
        <v>44212.267999999996</v>
      </c>
      <c r="D97" s="9" t="str">
        <f t="shared" si="9"/>
        <v>vis</v>
      </c>
      <c r="E97" s="47">
        <f>VLOOKUP(C97,A!C$21:E$973,3,FALSE)</f>
        <v>5490.0135820796804</v>
      </c>
      <c r="F97" s="3" t="s">
        <v>145</v>
      </c>
      <c r="G97" s="9" t="str">
        <f t="shared" si="10"/>
        <v>44212.268</v>
      </c>
      <c r="H97" s="20">
        <f t="shared" si="11"/>
        <v>5490</v>
      </c>
      <c r="I97" s="48" t="s">
        <v>458</v>
      </c>
      <c r="J97" s="49" t="s">
        <v>459</v>
      </c>
      <c r="K97" s="48">
        <v>5490</v>
      </c>
      <c r="L97" s="48" t="s">
        <v>248</v>
      </c>
      <c r="M97" s="49" t="s">
        <v>225</v>
      </c>
      <c r="N97" s="49"/>
      <c r="O97" s="50" t="s">
        <v>226</v>
      </c>
      <c r="P97" s="50" t="s">
        <v>457</v>
      </c>
    </row>
    <row r="98" spans="1:16" ht="12.75" customHeight="1" thickBot="1">
      <c r="A98" s="20" t="str">
        <f t="shared" si="6"/>
        <v>IBVS 2185 </v>
      </c>
      <c r="B98" s="3" t="str">
        <f t="shared" si="7"/>
        <v>I</v>
      </c>
      <c r="C98" s="20">
        <f t="shared" si="8"/>
        <v>44238.553099999997</v>
      </c>
      <c r="D98" s="9" t="str">
        <f t="shared" si="9"/>
        <v>vis</v>
      </c>
      <c r="E98" s="47">
        <f>VLOOKUP(C98,A!C$21:E$973,3,FALSE)</f>
        <v>5539.0374238396416</v>
      </c>
      <c r="F98" s="3" t="s">
        <v>145</v>
      </c>
      <c r="G98" s="9" t="str">
        <f t="shared" si="10"/>
        <v>44238.5531</v>
      </c>
      <c r="H98" s="20">
        <f t="shared" si="11"/>
        <v>5539</v>
      </c>
      <c r="I98" s="48" t="s">
        <v>460</v>
      </c>
      <c r="J98" s="49" t="s">
        <v>461</v>
      </c>
      <c r="K98" s="48">
        <v>5539</v>
      </c>
      <c r="L98" s="48" t="s">
        <v>462</v>
      </c>
      <c r="M98" s="49" t="s">
        <v>200</v>
      </c>
      <c r="N98" s="49" t="s">
        <v>201</v>
      </c>
      <c r="O98" s="50" t="s">
        <v>463</v>
      </c>
      <c r="P98" s="51" t="s">
        <v>464</v>
      </c>
    </row>
    <row r="99" spans="1:16" ht="12.75" customHeight="1" thickBot="1">
      <c r="A99" s="20" t="str">
        <f t="shared" si="6"/>
        <v> BBS 49 </v>
      </c>
      <c r="B99" s="3" t="str">
        <f t="shared" si="7"/>
        <v>I</v>
      </c>
      <c r="C99" s="20">
        <f t="shared" si="8"/>
        <v>44454.614000000001</v>
      </c>
      <c r="D99" s="9" t="str">
        <f t="shared" si="9"/>
        <v>vis</v>
      </c>
      <c r="E99" s="47">
        <f>VLOOKUP(C99,A!C$21:E$973,3,FALSE)</f>
        <v>5942.0085128640148</v>
      </c>
      <c r="F99" s="3" t="s">
        <v>145</v>
      </c>
      <c r="G99" s="9" t="str">
        <f t="shared" si="10"/>
        <v>44454.614</v>
      </c>
      <c r="H99" s="20">
        <f t="shared" si="11"/>
        <v>5942</v>
      </c>
      <c r="I99" s="48" t="s">
        <v>465</v>
      </c>
      <c r="J99" s="49" t="s">
        <v>466</v>
      </c>
      <c r="K99" s="48">
        <v>5942</v>
      </c>
      <c r="L99" s="48" t="s">
        <v>156</v>
      </c>
      <c r="M99" s="49" t="s">
        <v>225</v>
      </c>
      <c r="N99" s="49"/>
      <c r="O99" s="50" t="s">
        <v>226</v>
      </c>
      <c r="P99" s="50" t="s">
        <v>467</v>
      </c>
    </row>
    <row r="100" spans="1:16" ht="12.75" customHeight="1" thickBot="1">
      <c r="A100" s="20" t="str">
        <f t="shared" si="6"/>
        <v> BBS 49 </v>
      </c>
      <c r="B100" s="3" t="str">
        <f t="shared" si="7"/>
        <v>II</v>
      </c>
      <c r="C100" s="20">
        <f t="shared" si="8"/>
        <v>44458.618000000002</v>
      </c>
      <c r="D100" s="9" t="str">
        <f t="shared" si="9"/>
        <v>vis</v>
      </c>
      <c r="E100" s="47">
        <f>VLOOKUP(C100,A!C$21:E$973,3,FALSE)</f>
        <v>5949.4762973657635</v>
      </c>
      <c r="F100" s="3" t="s">
        <v>145</v>
      </c>
      <c r="G100" s="9" t="str">
        <f t="shared" si="10"/>
        <v>44458.618</v>
      </c>
      <c r="H100" s="20">
        <f t="shared" si="11"/>
        <v>5949.5</v>
      </c>
      <c r="I100" s="48" t="s">
        <v>468</v>
      </c>
      <c r="J100" s="49" t="s">
        <v>469</v>
      </c>
      <c r="K100" s="48">
        <v>5949.5</v>
      </c>
      <c r="L100" s="48" t="s">
        <v>238</v>
      </c>
      <c r="M100" s="49" t="s">
        <v>225</v>
      </c>
      <c r="N100" s="49"/>
      <c r="O100" s="50" t="s">
        <v>226</v>
      </c>
      <c r="P100" s="50" t="s">
        <v>467</v>
      </c>
    </row>
    <row r="101" spans="1:16" ht="12.75" customHeight="1" thickBot="1">
      <c r="A101" s="20" t="str">
        <f t="shared" si="6"/>
        <v> BBS 49 </v>
      </c>
      <c r="B101" s="3" t="str">
        <f t="shared" si="7"/>
        <v>I</v>
      </c>
      <c r="C101" s="20">
        <f t="shared" si="8"/>
        <v>44461.595000000001</v>
      </c>
      <c r="D101" s="9" t="str">
        <f t="shared" si="9"/>
        <v>vis</v>
      </c>
      <c r="E101" s="47">
        <f>VLOOKUP(C101,A!C$21:E$973,3,FALSE)</f>
        <v>5955.0286436349179</v>
      </c>
      <c r="F101" s="3" t="s">
        <v>145</v>
      </c>
      <c r="G101" s="9" t="str">
        <f t="shared" si="10"/>
        <v>44461.595</v>
      </c>
      <c r="H101" s="20">
        <f t="shared" si="11"/>
        <v>5955</v>
      </c>
      <c r="I101" s="48" t="s">
        <v>470</v>
      </c>
      <c r="J101" s="49" t="s">
        <v>471</v>
      </c>
      <c r="K101" s="48">
        <v>5955</v>
      </c>
      <c r="L101" s="48" t="s">
        <v>472</v>
      </c>
      <c r="M101" s="49" t="s">
        <v>225</v>
      </c>
      <c r="N101" s="49"/>
      <c r="O101" s="50" t="s">
        <v>226</v>
      </c>
      <c r="P101" s="50" t="s">
        <v>467</v>
      </c>
    </row>
    <row r="102" spans="1:16" ht="12.75" customHeight="1" thickBot="1">
      <c r="A102" s="20" t="str">
        <f t="shared" si="6"/>
        <v> BBS 50 </v>
      </c>
      <c r="B102" s="3" t="str">
        <f t="shared" si="7"/>
        <v>I</v>
      </c>
      <c r="C102" s="20">
        <f t="shared" si="8"/>
        <v>44484.631999999998</v>
      </c>
      <c r="D102" s="9" t="str">
        <f t="shared" si="9"/>
        <v>vis</v>
      </c>
      <c r="E102" s="47">
        <f>VLOOKUP(C102,A!C$21:E$973,3,FALSE)</f>
        <v>5997.99451565458</v>
      </c>
      <c r="F102" s="3" t="s">
        <v>145</v>
      </c>
      <c r="G102" s="9" t="str">
        <f t="shared" si="10"/>
        <v>44484.632</v>
      </c>
      <c r="H102" s="20">
        <f t="shared" si="11"/>
        <v>5998</v>
      </c>
      <c r="I102" s="48" t="s">
        <v>473</v>
      </c>
      <c r="J102" s="49" t="s">
        <v>474</v>
      </c>
      <c r="K102" s="48">
        <v>5998</v>
      </c>
      <c r="L102" s="48" t="s">
        <v>475</v>
      </c>
      <c r="M102" s="49" t="s">
        <v>225</v>
      </c>
      <c r="N102" s="49"/>
      <c r="O102" s="50" t="s">
        <v>226</v>
      </c>
      <c r="P102" s="50" t="s">
        <v>476</v>
      </c>
    </row>
    <row r="103" spans="1:16" ht="12.75" customHeight="1" thickBot="1">
      <c r="A103" s="20" t="str">
        <f t="shared" si="6"/>
        <v> BBS 50 </v>
      </c>
      <c r="B103" s="3" t="str">
        <f t="shared" si="7"/>
        <v>I</v>
      </c>
      <c r="C103" s="20">
        <f t="shared" si="8"/>
        <v>44506.612999999998</v>
      </c>
      <c r="D103" s="9" t="str">
        <f t="shared" si="9"/>
        <v>vis</v>
      </c>
      <c r="E103" s="47">
        <f>VLOOKUP(C103,A!C$21:E$973,3,FALSE)</f>
        <v>6038.9908620913693</v>
      </c>
      <c r="F103" s="3" t="s">
        <v>145</v>
      </c>
      <c r="G103" s="9" t="str">
        <f t="shared" si="10"/>
        <v>44506.613</v>
      </c>
      <c r="H103" s="20">
        <f t="shared" si="11"/>
        <v>6039</v>
      </c>
      <c r="I103" s="48" t="s">
        <v>477</v>
      </c>
      <c r="J103" s="49" t="s">
        <v>478</v>
      </c>
      <c r="K103" s="48">
        <v>6039</v>
      </c>
      <c r="L103" s="48" t="s">
        <v>388</v>
      </c>
      <c r="M103" s="49" t="s">
        <v>225</v>
      </c>
      <c r="N103" s="49"/>
      <c r="O103" s="50" t="s">
        <v>226</v>
      </c>
      <c r="P103" s="50" t="s">
        <v>476</v>
      </c>
    </row>
    <row r="104" spans="1:16" ht="12.75" customHeight="1" thickBot="1">
      <c r="A104" s="20" t="str">
        <f t="shared" si="6"/>
        <v> BBS 51 </v>
      </c>
      <c r="B104" s="3" t="str">
        <f t="shared" si="7"/>
        <v>I</v>
      </c>
      <c r="C104" s="20">
        <f t="shared" si="8"/>
        <v>44526.451999999997</v>
      </c>
      <c r="D104" s="9" t="str">
        <f t="shared" si="9"/>
        <v>vis</v>
      </c>
      <c r="E104" s="47">
        <f>VLOOKUP(C104,A!C$21:E$973,3,FALSE)</f>
        <v>6075.9922049310699</v>
      </c>
      <c r="F104" s="3" t="s">
        <v>145</v>
      </c>
      <c r="G104" s="9" t="str">
        <f t="shared" si="10"/>
        <v>44526.452</v>
      </c>
      <c r="H104" s="20">
        <f t="shared" si="11"/>
        <v>6076</v>
      </c>
      <c r="I104" s="48" t="s">
        <v>479</v>
      </c>
      <c r="J104" s="49" t="s">
        <v>480</v>
      </c>
      <c r="K104" s="48">
        <v>6076</v>
      </c>
      <c r="L104" s="48" t="s">
        <v>388</v>
      </c>
      <c r="M104" s="49" t="s">
        <v>225</v>
      </c>
      <c r="N104" s="49"/>
      <c r="O104" s="50" t="s">
        <v>226</v>
      </c>
      <c r="P104" s="50" t="s">
        <v>481</v>
      </c>
    </row>
    <row r="105" spans="1:16" ht="12.75" customHeight="1" thickBot="1">
      <c r="A105" s="20" t="str">
        <f t="shared" si="6"/>
        <v> BBS 51 </v>
      </c>
      <c r="B105" s="3" t="str">
        <f t="shared" si="7"/>
        <v>I</v>
      </c>
      <c r="C105" s="20">
        <f t="shared" si="8"/>
        <v>44555.415999999997</v>
      </c>
      <c r="D105" s="9" t="str">
        <f t="shared" si="9"/>
        <v>vis</v>
      </c>
      <c r="E105" s="47">
        <f>VLOOKUP(C105,A!C$21:E$973,3,FALSE)</f>
        <v>6130.0124123008518</v>
      </c>
      <c r="F105" s="3" t="s">
        <v>145</v>
      </c>
      <c r="G105" s="9" t="str">
        <f t="shared" si="10"/>
        <v>44555.416</v>
      </c>
      <c r="H105" s="20">
        <f t="shared" si="11"/>
        <v>6130</v>
      </c>
      <c r="I105" s="48" t="s">
        <v>482</v>
      </c>
      <c r="J105" s="49" t="s">
        <v>483</v>
      </c>
      <c r="K105" s="48">
        <v>6130</v>
      </c>
      <c r="L105" s="48" t="s">
        <v>298</v>
      </c>
      <c r="M105" s="49" t="s">
        <v>225</v>
      </c>
      <c r="N105" s="49"/>
      <c r="O105" s="50" t="s">
        <v>226</v>
      </c>
      <c r="P105" s="50" t="s">
        <v>481</v>
      </c>
    </row>
    <row r="106" spans="1:16" ht="12.75" customHeight="1" thickBot="1">
      <c r="A106" s="20" t="str">
        <f t="shared" si="6"/>
        <v> BBS 52 </v>
      </c>
      <c r="B106" s="3" t="str">
        <f t="shared" si="7"/>
        <v>I</v>
      </c>
      <c r="C106" s="20">
        <f t="shared" si="8"/>
        <v>44583.311999999998</v>
      </c>
      <c r="D106" s="9" t="str">
        <f t="shared" si="9"/>
        <v>vis</v>
      </c>
      <c r="E106" s="47">
        <f>VLOOKUP(C106,A!C$21:E$973,3,FALSE)</f>
        <v>6182.0407131152242</v>
      </c>
      <c r="F106" s="3" t="s">
        <v>145</v>
      </c>
      <c r="G106" s="9" t="str">
        <f t="shared" si="10"/>
        <v>44583.312</v>
      </c>
      <c r="H106" s="20">
        <f t="shared" si="11"/>
        <v>6182</v>
      </c>
      <c r="I106" s="48" t="s">
        <v>484</v>
      </c>
      <c r="J106" s="49" t="s">
        <v>485</v>
      </c>
      <c r="K106" s="48">
        <v>6182</v>
      </c>
      <c r="L106" s="48" t="s">
        <v>255</v>
      </c>
      <c r="M106" s="49" t="s">
        <v>225</v>
      </c>
      <c r="N106" s="49"/>
      <c r="O106" s="50" t="s">
        <v>226</v>
      </c>
      <c r="P106" s="50" t="s">
        <v>486</v>
      </c>
    </row>
    <row r="107" spans="1:16" ht="12.75" customHeight="1" thickBot="1">
      <c r="A107" s="20" t="str">
        <f t="shared" si="6"/>
        <v> BBS 52 </v>
      </c>
      <c r="B107" s="3" t="str">
        <f t="shared" si="7"/>
        <v>I</v>
      </c>
      <c r="C107" s="20">
        <f t="shared" si="8"/>
        <v>44591.330999999998</v>
      </c>
      <c r="D107" s="9" t="str">
        <f t="shared" si="9"/>
        <v>vis</v>
      </c>
      <c r="E107" s="47">
        <f>VLOOKUP(C107,A!C$21:E$973,3,FALSE)</f>
        <v>6196.9967980102074</v>
      </c>
      <c r="F107" s="3" t="s">
        <v>145</v>
      </c>
      <c r="G107" s="9" t="str">
        <f t="shared" si="10"/>
        <v>44591.331</v>
      </c>
      <c r="H107" s="20">
        <f t="shared" si="11"/>
        <v>6197</v>
      </c>
      <c r="I107" s="48" t="s">
        <v>487</v>
      </c>
      <c r="J107" s="49" t="s">
        <v>488</v>
      </c>
      <c r="K107" s="48">
        <v>6197</v>
      </c>
      <c r="L107" s="48" t="s">
        <v>147</v>
      </c>
      <c r="M107" s="49" t="s">
        <v>225</v>
      </c>
      <c r="N107" s="49"/>
      <c r="O107" s="50" t="s">
        <v>226</v>
      </c>
      <c r="P107" s="50" t="s">
        <v>486</v>
      </c>
    </row>
    <row r="108" spans="1:16" ht="12.75" customHeight="1" thickBot="1">
      <c r="A108" s="20" t="str">
        <f t="shared" si="6"/>
        <v> BBS 52 </v>
      </c>
      <c r="B108" s="3" t="str">
        <f t="shared" si="7"/>
        <v>II</v>
      </c>
      <c r="C108" s="20">
        <f t="shared" si="8"/>
        <v>44595.35</v>
      </c>
      <c r="D108" s="9" t="str">
        <f t="shared" si="9"/>
        <v>vis</v>
      </c>
      <c r="E108" s="47">
        <f>VLOOKUP(C108,A!C$21:E$973,3,FALSE)</f>
        <v>6204.4925587276202</v>
      </c>
      <c r="F108" s="3" t="s">
        <v>145</v>
      </c>
      <c r="G108" s="9" t="str">
        <f t="shared" si="10"/>
        <v>44595.350</v>
      </c>
      <c r="H108" s="20">
        <f t="shared" si="11"/>
        <v>6204.5</v>
      </c>
      <c r="I108" s="48" t="s">
        <v>489</v>
      </c>
      <c r="J108" s="49" t="s">
        <v>490</v>
      </c>
      <c r="K108" s="48">
        <v>6204.5</v>
      </c>
      <c r="L108" s="48" t="s">
        <v>388</v>
      </c>
      <c r="M108" s="49" t="s">
        <v>225</v>
      </c>
      <c r="N108" s="49"/>
      <c r="O108" s="50" t="s">
        <v>226</v>
      </c>
      <c r="P108" s="50" t="s">
        <v>486</v>
      </c>
    </row>
    <row r="109" spans="1:16" ht="12.75" customHeight="1" thickBot="1">
      <c r="A109" s="20" t="str">
        <f t="shared" si="6"/>
        <v> BBS 52 </v>
      </c>
      <c r="B109" s="3" t="str">
        <f t="shared" si="7"/>
        <v>I</v>
      </c>
      <c r="C109" s="20">
        <f t="shared" si="8"/>
        <v>44598.311000000002</v>
      </c>
      <c r="D109" s="9" t="str">
        <f t="shared" si="9"/>
        <v>vis</v>
      </c>
      <c r="E109" s="47">
        <f>VLOOKUP(C109,A!C$21:E$973,3,FALSE)</f>
        <v>6210.0150637000725</v>
      </c>
      <c r="F109" s="3" t="s">
        <v>145</v>
      </c>
      <c r="G109" s="9" t="str">
        <f t="shared" si="10"/>
        <v>44598.311</v>
      </c>
      <c r="H109" s="20">
        <f t="shared" si="11"/>
        <v>6210</v>
      </c>
      <c r="I109" s="48" t="s">
        <v>491</v>
      </c>
      <c r="J109" s="49" t="s">
        <v>492</v>
      </c>
      <c r="K109" s="48">
        <v>6210</v>
      </c>
      <c r="L109" s="48" t="s">
        <v>260</v>
      </c>
      <c r="M109" s="49" t="s">
        <v>225</v>
      </c>
      <c r="N109" s="49"/>
      <c r="O109" s="50" t="s">
        <v>226</v>
      </c>
      <c r="P109" s="50" t="s">
        <v>486</v>
      </c>
    </row>
    <row r="110" spans="1:16" ht="12.75" customHeight="1" thickBot="1">
      <c r="A110" s="20" t="str">
        <f t="shared" si="6"/>
        <v> BBS 52 </v>
      </c>
      <c r="B110" s="3" t="str">
        <f t="shared" si="7"/>
        <v>II</v>
      </c>
      <c r="C110" s="20">
        <f t="shared" si="8"/>
        <v>44602.317000000003</v>
      </c>
      <c r="D110" s="9" t="str">
        <f t="shared" si="9"/>
        <v>vis</v>
      </c>
      <c r="E110" s="47">
        <f>VLOOKUP(C110,A!C$21:E$973,3,FALSE)</f>
        <v>6217.4865783639107</v>
      </c>
      <c r="F110" s="3" t="s">
        <v>145</v>
      </c>
      <c r="G110" s="9" t="str">
        <f t="shared" si="10"/>
        <v>44602.317</v>
      </c>
      <c r="H110" s="20">
        <f t="shared" si="11"/>
        <v>6217.5</v>
      </c>
      <c r="I110" s="48" t="s">
        <v>493</v>
      </c>
      <c r="J110" s="49" t="s">
        <v>494</v>
      </c>
      <c r="K110" s="48">
        <v>6217.5</v>
      </c>
      <c r="L110" s="48" t="s">
        <v>385</v>
      </c>
      <c r="M110" s="49" t="s">
        <v>225</v>
      </c>
      <c r="N110" s="49"/>
      <c r="O110" s="50" t="s">
        <v>226</v>
      </c>
      <c r="P110" s="50" t="s">
        <v>486</v>
      </c>
    </row>
    <row r="111" spans="1:16" ht="12.75" customHeight="1" thickBot="1">
      <c r="A111" s="20" t="str">
        <f t="shared" si="6"/>
        <v> BBS 52 </v>
      </c>
      <c r="B111" s="3" t="str">
        <f t="shared" si="7"/>
        <v>I</v>
      </c>
      <c r="C111" s="20">
        <f t="shared" si="8"/>
        <v>44613.317000000003</v>
      </c>
      <c r="D111" s="9" t="str">
        <f t="shared" si="9"/>
        <v>vis</v>
      </c>
      <c r="E111" s="47">
        <f>VLOOKUP(C111,A!C$21:E$973,3,FALSE)</f>
        <v>6238.0024698522266</v>
      </c>
      <c r="F111" s="3" t="s">
        <v>145</v>
      </c>
      <c r="G111" s="9" t="str">
        <f t="shared" si="10"/>
        <v>44613.317</v>
      </c>
      <c r="H111" s="20">
        <f t="shared" si="11"/>
        <v>6238</v>
      </c>
      <c r="I111" s="48" t="s">
        <v>495</v>
      </c>
      <c r="J111" s="49" t="s">
        <v>496</v>
      </c>
      <c r="K111" s="48">
        <v>6238</v>
      </c>
      <c r="L111" s="48" t="s">
        <v>291</v>
      </c>
      <c r="M111" s="49" t="s">
        <v>225</v>
      </c>
      <c r="N111" s="49"/>
      <c r="O111" s="50" t="s">
        <v>226</v>
      </c>
      <c r="P111" s="50" t="s">
        <v>486</v>
      </c>
    </row>
    <row r="112" spans="1:16" ht="12.75" customHeight="1" thickBot="1">
      <c r="A112" s="20" t="str">
        <f t="shared" si="6"/>
        <v> BBS 52 </v>
      </c>
      <c r="B112" s="3" t="str">
        <f t="shared" si="7"/>
        <v>I</v>
      </c>
      <c r="C112" s="20">
        <f t="shared" si="8"/>
        <v>44627.256000000001</v>
      </c>
      <c r="D112" s="9" t="str">
        <f t="shared" si="9"/>
        <v>vis</v>
      </c>
      <c r="E112" s="47">
        <f>VLOOKUP(C112,A!C$21:E$973,3,FALSE)</f>
        <v>6263.99983453001</v>
      </c>
      <c r="F112" s="3" t="s">
        <v>145</v>
      </c>
      <c r="G112" s="9" t="str">
        <f t="shared" si="10"/>
        <v>44627.256</v>
      </c>
      <c r="H112" s="20">
        <f t="shared" si="11"/>
        <v>6264</v>
      </c>
      <c r="I112" s="48" t="s">
        <v>497</v>
      </c>
      <c r="J112" s="49" t="s">
        <v>498</v>
      </c>
      <c r="K112" s="48">
        <v>6264</v>
      </c>
      <c r="L112" s="48" t="s">
        <v>159</v>
      </c>
      <c r="M112" s="49" t="s">
        <v>225</v>
      </c>
      <c r="N112" s="49"/>
      <c r="O112" s="50" t="s">
        <v>226</v>
      </c>
      <c r="P112" s="50" t="s">
        <v>486</v>
      </c>
    </row>
    <row r="113" spans="1:16" ht="12.75" customHeight="1" thickBot="1">
      <c r="A113" s="20" t="str">
        <f t="shared" si="6"/>
        <v> BBS 52 </v>
      </c>
      <c r="B113" s="3" t="str">
        <f t="shared" si="7"/>
        <v>I</v>
      </c>
      <c r="C113" s="20">
        <f t="shared" si="8"/>
        <v>44635.292999999998</v>
      </c>
      <c r="D113" s="9" t="str">
        <f t="shared" si="9"/>
        <v>vis</v>
      </c>
      <c r="E113" s="47">
        <f>VLOOKUP(C113,A!C$21:E$973,3,FALSE)</f>
        <v>6278.9894908837859</v>
      </c>
      <c r="F113" s="3" t="s">
        <v>145</v>
      </c>
      <c r="G113" s="9" t="str">
        <f t="shared" si="10"/>
        <v>44635.293</v>
      </c>
      <c r="H113" s="20">
        <f t="shared" si="11"/>
        <v>6279</v>
      </c>
      <c r="I113" s="48" t="s">
        <v>499</v>
      </c>
      <c r="J113" s="49" t="s">
        <v>500</v>
      </c>
      <c r="K113" s="48">
        <v>6279</v>
      </c>
      <c r="L113" s="48" t="s">
        <v>265</v>
      </c>
      <c r="M113" s="49" t="s">
        <v>225</v>
      </c>
      <c r="N113" s="49"/>
      <c r="O113" s="50" t="s">
        <v>226</v>
      </c>
      <c r="P113" s="50" t="s">
        <v>486</v>
      </c>
    </row>
    <row r="114" spans="1:16" ht="12.75" customHeight="1" thickBot="1">
      <c r="A114" s="20" t="str">
        <f t="shared" si="6"/>
        <v> BBS 56 </v>
      </c>
      <c r="B114" s="3" t="str">
        <f t="shared" si="7"/>
        <v>I</v>
      </c>
      <c r="C114" s="20">
        <f t="shared" si="8"/>
        <v>44831.536</v>
      </c>
      <c r="D114" s="9" t="str">
        <f t="shared" si="9"/>
        <v>vis</v>
      </c>
      <c r="E114" s="47">
        <f>VLOOKUP(C114,A!C$21:E$973,3,FALSE)</f>
        <v>6644.9985902784911</v>
      </c>
      <c r="F114" s="3" t="s">
        <v>145</v>
      </c>
      <c r="G114" s="9" t="str">
        <f t="shared" si="10"/>
        <v>44831.536</v>
      </c>
      <c r="H114" s="20">
        <f t="shared" si="11"/>
        <v>6645</v>
      </c>
      <c r="I114" s="48" t="s">
        <v>501</v>
      </c>
      <c r="J114" s="49" t="s">
        <v>502</v>
      </c>
      <c r="K114" s="48">
        <v>6645</v>
      </c>
      <c r="L114" s="48" t="s">
        <v>159</v>
      </c>
      <c r="M114" s="49" t="s">
        <v>225</v>
      </c>
      <c r="N114" s="49"/>
      <c r="O114" s="50" t="s">
        <v>226</v>
      </c>
      <c r="P114" s="50" t="s">
        <v>503</v>
      </c>
    </row>
    <row r="115" spans="1:16" ht="12.75" customHeight="1" thickBot="1">
      <c r="A115" s="20" t="str">
        <f t="shared" si="6"/>
        <v> BBS 56 </v>
      </c>
      <c r="B115" s="3" t="str">
        <f t="shared" si="7"/>
        <v>II</v>
      </c>
      <c r="C115" s="20">
        <f t="shared" si="8"/>
        <v>44842.531000000003</v>
      </c>
      <c r="D115" s="9" t="str">
        <f t="shared" si="9"/>
        <v>vis</v>
      </c>
      <c r="E115" s="47">
        <f>VLOOKUP(C115,A!C$21:E$973,3,FALSE)</f>
        <v>6665.5051563615898</v>
      </c>
      <c r="F115" s="3" t="s">
        <v>145</v>
      </c>
      <c r="G115" s="9" t="str">
        <f t="shared" si="10"/>
        <v>44842.531</v>
      </c>
      <c r="H115" s="20">
        <f t="shared" si="11"/>
        <v>6665.5</v>
      </c>
      <c r="I115" s="48" t="s">
        <v>504</v>
      </c>
      <c r="J115" s="49" t="s">
        <v>505</v>
      </c>
      <c r="K115" s="48">
        <v>6665.5</v>
      </c>
      <c r="L115" s="48" t="s">
        <v>216</v>
      </c>
      <c r="M115" s="49" t="s">
        <v>225</v>
      </c>
      <c r="N115" s="49"/>
      <c r="O115" s="50" t="s">
        <v>226</v>
      </c>
      <c r="P115" s="50" t="s">
        <v>503</v>
      </c>
    </row>
    <row r="116" spans="1:16" ht="12.75" customHeight="1" thickBot="1">
      <c r="A116" s="20" t="str">
        <f t="shared" si="6"/>
        <v> BBS 56 </v>
      </c>
      <c r="B116" s="3" t="str">
        <f t="shared" si="7"/>
        <v>I</v>
      </c>
      <c r="C116" s="20">
        <f t="shared" si="8"/>
        <v>44847.624000000003</v>
      </c>
      <c r="D116" s="9" t="str">
        <f t="shared" si="9"/>
        <v>vis</v>
      </c>
      <c r="E116" s="47">
        <f>VLOOKUP(C116,A!C$21:E$973,3,FALSE)</f>
        <v>6675.0040141206819</v>
      </c>
      <c r="F116" s="3" t="s">
        <v>145</v>
      </c>
      <c r="G116" s="9" t="str">
        <f t="shared" si="10"/>
        <v>44847.624</v>
      </c>
      <c r="H116" s="20">
        <f t="shared" si="11"/>
        <v>6675</v>
      </c>
      <c r="I116" s="48" t="s">
        <v>506</v>
      </c>
      <c r="J116" s="49" t="s">
        <v>507</v>
      </c>
      <c r="K116" s="48">
        <v>6675</v>
      </c>
      <c r="L116" s="48" t="s">
        <v>216</v>
      </c>
      <c r="M116" s="49" t="s">
        <v>225</v>
      </c>
      <c r="N116" s="49"/>
      <c r="O116" s="50" t="s">
        <v>226</v>
      </c>
      <c r="P116" s="50" t="s">
        <v>503</v>
      </c>
    </row>
    <row r="117" spans="1:16" ht="12.75" customHeight="1" thickBot="1">
      <c r="A117" s="20" t="str">
        <f t="shared" si="6"/>
        <v> BBS 56 </v>
      </c>
      <c r="B117" s="3" t="str">
        <f t="shared" si="7"/>
        <v>II</v>
      </c>
      <c r="C117" s="20">
        <f t="shared" si="8"/>
        <v>44873.612000000001</v>
      </c>
      <c r="D117" s="9" t="str">
        <f t="shared" si="9"/>
        <v>vis</v>
      </c>
      <c r="E117" s="47">
        <f>VLOOKUP(C117,A!C$21:E$973,3,FALSE)</f>
        <v>6723.4737403023473</v>
      </c>
      <c r="F117" s="3" t="s">
        <v>145</v>
      </c>
      <c r="G117" s="9" t="str">
        <f t="shared" si="10"/>
        <v>44873.612</v>
      </c>
      <c r="H117" s="20">
        <f t="shared" si="11"/>
        <v>6723.5</v>
      </c>
      <c r="I117" s="48" t="s">
        <v>508</v>
      </c>
      <c r="J117" s="49" t="s">
        <v>509</v>
      </c>
      <c r="K117" s="48">
        <v>6723.5</v>
      </c>
      <c r="L117" s="48" t="s">
        <v>325</v>
      </c>
      <c r="M117" s="49" t="s">
        <v>225</v>
      </c>
      <c r="N117" s="49"/>
      <c r="O117" s="50" t="s">
        <v>226</v>
      </c>
      <c r="P117" s="50" t="s">
        <v>503</v>
      </c>
    </row>
    <row r="118" spans="1:16" ht="12.75" customHeight="1" thickBot="1">
      <c r="A118" s="20" t="str">
        <f t="shared" si="6"/>
        <v> BBS 57 </v>
      </c>
      <c r="B118" s="3" t="str">
        <f t="shared" si="7"/>
        <v>I</v>
      </c>
      <c r="C118" s="20">
        <f t="shared" si="8"/>
        <v>44883.552000000003</v>
      </c>
      <c r="D118" s="9" t="str">
        <f t="shared" si="9"/>
        <v>vis</v>
      </c>
      <c r="E118" s="47">
        <f>VLOOKUP(C118,A!C$21:E$973,3,FALSE)</f>
        <v>6742.012645883613</v>
      </c>
      <c r="F118" s="3" t="s">
        <v>145</v>
      </c>
      <c r="G118" s="9" t="str">
        <f t="shared" si="10"/>
        <v>44883.552</v>
      </c>
      <c r="H118" s="20">
        <f t="shared" si="11"/>
        <v>6742</v>
      </c>
      <c r="I118" s="48" t="s">
        <v>510</v>
      </c>
      <c r="J118" s="49" t="s">
        <v>511</v>
      </c>
      <c r="K118" s="48">
        <v>6742</v>
      </c>
      <c r="L118" s="48" t="s">
        <v>298</v>
      </c>
      <c r="M118" s="49" t="s">
        <v>225</v>
      </c>
      <c r="N118" s="49"/>
      <c r="O118" s="50" t="s">
        <v>226</v>
      </c>
      <c r="P118" s="50" t="s">
        <v>512</v>
      </c>
    </row>
    <row r="119" spans="1:16" ht="12.75" customHeight="1" thickBot="1">
      <c r="A119" s="20" t="str">
        <f t="shared" si="6"/>
        <v> BBS 57 </v>
      </c>
      <c r="B119" s="3" t="str">
        <f t="shared" si="7"/>
        <v>I</v>
      </c>
      <c r="C119" s="20">
        <f t="shared" si="8"/>
        <v>44924.298999999999</v>
      </c>
      <c r="D119" s="9" t="str">
        <f t="shared" si="9"/>
        <v>vis</v>
      </c>
      <c r="E119" s="47">
        <f>VLOOKUP(C119,A!C$21:E$973,3,FALSE)</f>
        <v>6818.0091031994625</v>
      </c>
      <c r="F119" s="3" t="s">
        <v>145</v>
      </c>
      <c r="G119" s="9" t="str">
        <f t="shared" si="10"/>
        <v>44924.299</v>
      </c>
      <c r="H119" s="20">
        <f t="shared" si="11"/>
        <v>6818</v>
      </c>
      <c r="I119" s="48" t="s">
        <v>513</v>
      </c>
      <c r="J119" s="49" t="s">
        <v>514</v>
      </c>
      <c r="K119" s="48">
        <v>6818</v>
      </c>
      <c r="L119" s="48" t="s">
        <v>156</v>
      </c>
      <c r="M119" s="49" t="s">
        <v>225</v>
      </c>
      <c r="N119" s="49"/>
      <c r="O119" s="50" t="s">
        <v>226</v>
      </c>
      <c r="P119" s="50" t="s">
        <v>512</v>
      </c>
    </row>
    <row r="120" spans="1:16" ht="12.75" customHeight="1" thickBot="1">
      <c r="A120" s="20" t="str">
        <f t="shared" si="6"/>
        <v> BBS 57 </v>
      </c>
      <c r="B120" s="3" t="str">
        <f t="shared" si="7"/>
        <v>I</v>
      </c>
      <c r="C120" s="20">
        <f t="shared" si="8"/>
        <v>44932.337</v>
      </c>
      <c r="D120" s="9" t="str">
        <f t="shared" si="9"/>
        <v>vis</v>
      </c>
      <c r="E120" s="47">
        <f>VLOOKUP(C120,A!C$21:E$973,3,FALSE)</f>
        <v>6833.00062463429</v>
      </c>
      <c r="F120" s="3" t="s">
        <v>145</v>
      </c>
      <c r="G120" s="9" t="str">
        <f t="shared" si="10"/>
        <v>44932.337</v>
      </c>
      <c r="H120" s="20">
        <f t="shared" si="11"/>
        <v>6833</v>
      </c>
      <c r="I120" s="48" t="s">
        <v>515</v>
      </c>
      <c r="J120" s="49" t="s">
        <v>516</v>
      </c>
      <c r="K120" s="48">
        <v>6833</v>
      </c>
      <c r="L120" s="48" t="s">
        <v>274</v>
      </c>
      <c r="M120" s="49" t="s">
        <v>225</v>
      </c>
      <c r="N120" s="49"/>
      <c r="O120" s="50" t="s">
        <v>226</v>
      </c>
      <c r="P120" s="50" t="s">
        <v>512</v>
      </c>
    </row>
    <row r="121" spans="1:16" ht="12.75" customHeight="1" thickBot="1">
      <c r="A121" s="20" t="str">
        <f t="shared" si="6"/>
        <v> BBS 61 </v>
      </c>
      <c r="B121" s="3" t="str">
        <f t="shared" si="7"/>
        <v>I</v>
      </c>
      <c r="C121" s="20">
        <f t="shared" si="8"/>
        <v>45180.553999999996</v>
      </c>
      <c r="D121" s="9" t="str">
        <f t="shared" si="9"/>
        <v>vis</v>
      </c>
      <c r="E121" s="47">
        <f>VLOOKUP(C121,A!C$21:E$973,3,FALSE)</f>
        <v>7295.9454462302365</v>
      </c>
      <c r="F121" s="3" t="s">
        <v>145</v>
      </c>
      <c r="G121" s="9" t="str">
        <f t="shared" si="10"/>
        <v>45180.554</v>
      </c>
      <c r="H121" s="20">
        <f t="shared" si="11"/>
        <v>7296</v>
      </c>
      <c r="I121" s="48" t="s">
        <v>517</v>
      </c>
      <c r="J121" s="49" t="s">
        <v>518</v>
      </c>
      <c r="K121" s="48">
        <v>7296</v>
      </c>
      <c r="L121" s="48" t="s">
        <v>519</v>
      </c>
      <c r="M121" s="49" t="s">
        <v>225</v>
      </c>
      <c r="N121" s="49"/>
      <c r="O121" s="50" t="s">
        <v>226</v>
      </c>
      <c r="P121" s="50" t="s">
        <v>520</v>
      </c>
    </row>
    <row r="122" spans="1:16" ht="12.75" customHeight="1" thickBot="1">
      <c r="A122" s="20" t="str">
        <f t="shared" si="6"/>
        <v> BBS 62 </v>
      </c>
      <c r="B122" s="3" t="str">
        <f t="shared" si="7"/>
        <v>II</v>
      </c>
      <c r="C122" s="20">
        <f t="shared" si="8"/>
        <v>45214.627</v>
      </c>
      <c r="D122" s="9" t="str">
        <f t="shared" si="9"/>
        <v>vis</v>
      </c>
      <c r="E122" s="47">
        <f>VLOOKUP(C122,A!C$21:E$973,3,FALSE)</f>
        <v>7359.4943526558263</v>
      </c>
      <c r="F122" s="3" t="s">
        <v>145</v>
      </c>
      <c r="G122" s="9" t="str">
        <f t="shared" si="10"/>
        <v>45214.627</v>
      </c>
      <c r="H122" s="20">
        <f t="shared" si="11"/>
        <v>7359.5</v>
      </c>
      <c r="I122" s="48" t="s">
        <v>521</v>
      </c>
      <c r="J122" s="49" t="s">
        <v>522</v>
      </c>
      <c r="K122" s="48">
        <v>7359.5</v>
      </c>
      <c r="L122" s="48" t="s">
        <v>343</v>
      </c>
      <c r="M122" s="49" t="s">
        <v>225</v>
      </c>
      <c r="N122" s="49"/>
      <c r="O122" s="50" t="s">
        <v>226</v>
      </c>
      <c r="P122" s="50" t="s">
        <v>523</v>
      </c>
    </row>
    <row r="123" spans="1:16" ht="12.75" customHeight="1" thickBot="1">
      <c r="A123" s="20" t="str">
        <f t="shared" si="6"/>
        <v> BBS 63 </v>
      </c>
      <c r="B123" s="3" t="str">
        <f t="shared" si="7"/>
        <v>I</v>
      </c>
      <c r="C123" s="20">
        <f t="shared" si="8"/>
        <v>45247.607000000004</v>
      </c>
      <c r="D123" s="9" t="str">
        <f t="shared" si="9"/>
        <v>vis</v>
      </c>
      <c r="E123" s="47">
        <f>VLOOKUP(C123,A!C$21:E$973,3,FALSE)</f>
        <v>7421.0047254998944</v>
      </c>
      <c r="F123" s="3" t="s">
        <v>145</v>
      </c>
      <c r="G123" s="9" t="str">
        <f t="shared" si="10"/>
        <v>45247.607</v>
      </c>
      <c r="H123" s="20">
        <f t="shared" si="11"/>
        <v>7421</v>
      </c>
      <c r="I123" s="48" t="s">
        <v>528</v>
      </c>
      <c r="J123" s="49" t="s">
        <v>529</v>
      </c>
      <c r="K123" s="48">
        <v>7421</v>
      </c>
      <c r="L123" s="48" t="s">
        <v>216</v>
      </c>
      <c r="M123" s="49" t="s">
        <v>225</v>
      </c>
      <c r="N123" s="49"/>
      <c r="O123" s="50" t="s">
        <v>530</v>
      </c>
      <c r="P123" s="50" t="s">
        <v>531</v>
      </c>
    </row>
    <row r="124" spans="1:16" ht="12.75" customHeight="1" thickBot="1">
      <c r="A124" s="20" t="str">
        <f t="shared" si="6"/>
        <v> BBS 63 </v>
      </c>
      <c r="B124" s="3" t="str">
        <f t="shared" si="7"/>
        <v>I</v>
      </c>
      <c r="C124" s="20">
        <f t="shared" si="8"/>
        <v>45247.608999999997</v>
      </c>
      <c r="D124" s="9" t="str">
        <f t="shared" si="9"/>
        <v>vis</v>
      </c>
      <c r="E124" s="47">
        <f>VLOOKUP(C124,A!C$21:E$973,3,FALSE)</f>
        <v>7421.0084556619704</v>
      </c>
      <c r="F124" s="3" t="s">
        <v>145</v>
      </c>
      <c r="G124" s="9" t="str">
        <f t="shared" si="10"/>
        <v>45247.609</v>
      </c>
      <c r="H124" s="20">
        <f t="shared" si="11"/>
        <v>7421</v>
      </c>
      <c r="I124" s="48" t="s">
        <v>532</v>
      </c>
      <c r="J124" s="49" t="s">
        <v>533</v>
      </c>
      <c r="K124" s="48">
        <v>7421</v>
      </c>
      <c r="L124" s="48" t="s">
        <v>156</v>
      </c>
      <c r="M124" s="49" t="s">
        <v>225</v>
      </c>
      <c r="N124" s="49"/>
      <c r="O124" s="50" t="s">
        <v>226</v>
      </c>
      <c r="P124" s="50" t="s">
        <v>531</v>
      </c>
    </row>
    <row r="125" spans="1:16" ht="12.75" customHeight="1" thickBot="1">
      <c r="A125" s="20" t="str">
        <f t="shared" si="6"/>
        <v> BBS 63 </v>
      </c>
      <c r="B125" s="3" t="str">
        <f t="shared" si="7"/>
        <v>II</v>
      </c>
      <c r="C125" s="20">
        <f t="shared" si="8"/>
        <v>45249.491999999998</v>
      </c>
      <c r="D125" s="9" t="str">
        <f t="shared" si="9"/>
        <v>vis</v>
      </c>
      <c r="E125" s="47">
        <f>VLOOKUP(C125,A!C$21:E$973,3,FALSE)</f>
        <v>7424.5204032685642</v>
      </c>
      <c r="F125" s="3" t="s">
        <v>145</v>
      </c>
      <c r="G125" s="9" t="str">
        <f t="shared" si="10"/>
        <v>45249.492</v>
      </c>
      <c r="H125" s="20">
        <f t="shared" si="11"/>
        <v>7424.5</v>
      </c>
      <c r="I125" s="48" t="s">
        <v>534</v>
      </c>
      <c r="J125" s="49" t="s">
        <v>535</v>
      </c>
      <c r="K125" s="48">
        <v>7424.5</v>
      </c>
      <c r="L125" s="48" t="s">
        <v>193</v>
      </c>
      <c r="M125" s="49" t="s">
        <v>225</v>
      </c>
      <c r="N125" s="49"/>
      <c r="O125" s="50" t="s">
        <v>226</v>
      </c>
      <c r="P125" s="50" t="s">
        <v>531</v>
      </c>
    </row>
    <row r="126" spans="1:16" ht="12.75" customHeight="1" thickBot="1">
      <c r="A126" s="20" t="str">
        <f t="shared" si="6"/>
        <v> BBS 63 </v>
      </c>
      <c r="B126" s="3" t="str">
        <f t="shared" si="7"/>
        <v>I</v>
      </c>
      <c r="C126" s="20">
        <f t="shared" si="8"/>
        <v>45252.423000000003</v>
      </c>
      <c r="D126" s="9" t="str">
        <f t="shared" si="9"/>
        <v>vis</v>
      </c>
      <c r="E126" s="47">
        <f>VLOOKUP(C126,A!C$21:E$973,3,FALSE)</f>
        <v>7429.9869558096862</v>
      </c>
      <c r="F126" s="3" t="s">
        <v>145</v>
      </c>
      <c r="G126" s="9" t="str">
        <f t="shared" si="10"/>
        <v>45252.423</v>
      </c>
      <c r="H126" s="20">
        <f t="shared" si="11"/>
        <v>7430</v>
      </c>
      <c r="I126" s="48" t="s">
        <v>536</v>
      </c>
      <c r="J126" s="49" t="s">
        <v>537</v>
      </c>
      <c r="K126" s="48">
        <v>7430</v>
      </c>
      <c r="L126" s="48" t="s">
        <v>385</v>
      </c>
      <c r="M126" s="49" t="s">
        <v>225</v>
      </c>
      <c r="N126" s="49"/>
      <c r="O126" s="50" t="s">
        <v>226</v>
      </c>
      <c r="P126" s="50" t="s">
        <v>531</v>
      </c>
    </row>
    <row r="127" spans="1:16" ht="12.75" customHeight="1" thickBot="1">
      <c r="A127" s="20" t="str">
        <f t="shared" si="6"/>
        <v> BBS 63 </v>
      </c>
      <c r="B127" s="3" t="str">
        <f t="shared" si="7"/>
        <v>II</v>
      </c>
      <c r="C127" s="20">
        <f t="shared" si="8"/>
        <v>45263.417000000001</v>
      </c>
      <c r="D127" s="9" t="str">
        <f t="shared" si="9"/>
        <v>vis</v>
      </c>
      <c r="E127" s="47">
        <f>VLOOKUP(C127,A!C$21:E$973,3,FALSE)</f>
        <v>7450.4916568117342</v>
      </c>
      <c r="F127" s="3" t="s">
        <v>145</v>
      </c>
      <c r="G127" s="9" t="str">
        <f t="shared" si="10"/>
        <v>45263.417</v>
      </c>
      <c r="H127" s="20">
        <f t="shared" si="11"/>
        <v>7450.5</v>
      </c>
      <c r="I127" s="48" t="s">
        <v>538</v>
      </c>
      <c r="J127" s="49" t="s">
        <v>539</v>
      </c>
      <c r="K127" s="48">
        <v>7450.5</v>
      </c>
      <c r="L127" s="48" t="s">
        <v>388</v>
      </c>
      <c r="M127" s="49" t="s">
        <v>225</v>
      </c>
      <c r="N127" s="49"/>
      <c r="O127" s="50" t="s">
        <v>226</v>
      </c>
      <c r="P127" s="50" t="s">
        <v>531</v>
      </c>
    </row>
    <row r="128" spans="1:16" ht="12.75" customHeight="1" thickBot="1">
      <c r="A128" s="20" t="str">
        <f t="shared" si="6"/>
        <v> BBS 64 </v>
      </c>
      <c r="B128" s="3" t="str">
        <f t="shared" si="7"/>
        <v>II</v>
      </c>
      <c r="C128" s="20">
        <f t="shared" si="8"/>
        <v>45277.370999999999</v>
      </c>
      <c r="D128" s="9" t="str">
        <f t="shared" si="9"/>
        <v>vis</v>
      </c>
      <c r="E128" s="47">
        <f>VLOOKUP(C128,A!C$21:E$973,3,FALSE)</f>
        <v>7476.5169977051819</v>
      </c>
      <c r="F128" s="3" t="s">
        <v>145</v>
      </c>
      <c r="G128" s="9" t="str">
        <f t="shared" si="10"/>
        <v>45277.371</v>
      </c>
      <c r="H128" s="20">
        <f t="shared" si="11"/>
        <v>7476.5</v>
      </c>
      <c r="I128" s="48" t="s">
        <v>540</v>
      </c>
      <c r="J128" s="49" t="s">
        <v>541</v>
      </c>
      <c r="K128" s="48">
        <v>7476.5</v>
      </c>
      <c r="L128" s="48" t="s">
        <v>260</v>
      </c>
      <c r="M128" s="49" t="s">
        <v>225</v>
      </c>
      <c r="N128" s="49"/>
      <c r="O128" s="50" t="s">
        <v>226</v>
      </c>
      <c r="P128" s="50" t="s">
        <v>542</v>
      </c>
    </row>
    <row r="129" spans="1:16" ht="12.75" customHeight="1" thickBot="1">
      <c r="A129" s="20" t="str">
        <f t="shared" si="6"/>
        <v> BBS 64 </v>
      </c>
      <c r="B129" s="3" t="str">
        <f t="shared" si="7"/>
        <v>I</v>
      </c>
      <c r="C129" s="20">
        <f t="shared" si="8"/>
        <v>45323.212</v>
      </c>
      <c r="D129" s="9" t="str">
        <f t="shared" si="9"/>
        <v>vis</v>
      </c>
      <c r="E129" s="47">
        <f>VLOOKUP(C129,A!C$21:E$973,3,FALSE)</f>
        <v>7562.0141778611751</v>
      </c>
      <c r="F129" s="3" t="s">
        <v>145</v>
      </c>
      <c r="G129" s="9" t="str">
        <f t="shared" si="10"/>
        <v>45323.212</v>
      </c>
      <c r="H129" s="20">
        <f t="shared" si="11"/>
        <v>7562</v>
      </c>
      <c r="I129" s="48" t="s">
        <v>543</v>
      </c>
      <c r="J129" s="49" t="s">
        <v>544</v>
      </c>
      <c r="K129" s="48">
        <v>7562</v>
      </c>
      <c r="L129" s="48" t="s">
        <v>248</v>
      </c>
      <c r="M129" s="49" t="s">
        <v>225</v>
      </c>
      <c r="N129" s="49"/>
      <c r="O129" s="50" t="s">
        <v>226</v>
      </c>
      <c r="P129" s="50" t="s">
        <v>542</v>
      </c>
    </row>
    <row r="130" spans="1:16" ht="12.75" customHeight="1" thickBot="1">
      <c r="A130" s="20" t="str">
        <f t="shared" si="6"/>
        <v> BBS 64 </v>
      </c>
      <c r="B130" s="3" t="str">
        <f t="shared" si="7"/>
        <v>II</v>
      </c>
      <c r="C130" s="20">
        <f t="shared" si="8"/>
        <v>45328.292000000001</v>
      </c>
      <c r="D130" s="9" t="str">
        <f t="shared" si="9"/>
        <v>vis</v>
      </c>
      <c r="E130" s="47">
        <f>VLOOKUP(C130,A!C$21:E$973,3,FALSE)</f>
        <v>7571.4887895666925</v>
      </c>
      <c r="F130" s="3" t="s">
        <v>145</v>
      </c>
      <c r="G130" s="9" t="str">
        <f t="shared" si="10"/>
        <v>45328.292</v>
      </c>
      <c r="H130" s="20">
        <f t="shared" si="11"/>
        <v>7571.5</v>
      </c>
      <c r="I130" s="48" t="s">
        <v>545</v>
      </c>
      <c r="J130" s="49" t="s">
        <v>546</v>
      </c>
      <c r="K130" s="48">
        <v>7571.5</v>
      </c>
      <c r="L130" s="48" t="s">
        <v>171</v>
      </c>
      <c r="M130" s="49" t="s">
        <v>225</v>
      </c>
      <c r="N130" s="49"/>
      <c r="O130" s="50" t="s">
        <v>226</v>
      </c>
      <c r="P130" s="50" t="s">
        <v>542</v>
      </c>
    </row>
    <row r="131" spans="1:16" ht="12.75" customHeight="1" thickBot="1">
      <c r="A131" s="20" t="str">
        <f t="shared" si="6"/>
        <v> BBS 64 </v>
      </c>
      <c r="B131" s="3" t="str">
        <f t="shared" si="7"/>
        <v>II</v>
      </c>
      <c r="C131" s="20">
        <f t="shared" si="8"/>
        <v>45335.252999999997</v>
      </c>
      <c r="D131" s="9" t="str">
        <f t="shared" si="9"/>
        <v>vis</v>
      </c>
      <c r="E131" s="47">
        <f>VLOOKUP(C131,A!C$21:E$973,3,FALSE)</f>
        <v>7584.4716187166996</v>
      </c>
      <c r="F131" s="3" t="s">
        <v>145</v>
      </c>
      <c r="G131" s="9" t="str">
        <f t="shared" si="10"/>
        <v>45335.253</v>
      </c>
      <c r="H131" s="20">
        <f t="shared" si="11"/>
        <v>7584.5</v>
      </c>
      <c r="I131" s="48" t="s">
        <v>547</v>
      </c>
      <c r="J131" s="49" t="s">
        <v>548</v>
      </c>
      <c r="K131" s="48">
        <v>7584.5</v>
      </c>
      <c r="L131" s="48" t="s">
        <v>549</v>
      </c>
      <c r="M131" s="49" t="s">
        <v>225</v>
      </c>
      <c r="N131" s="49"/>
      <c r="O131" s="50" t="s">
        <v>226</v>
      </c>
      <c r="P131" s="50" t="s">
        <v>542</v>
      </c>
    </row>
    <row r="132" spans="1:16" ht="12.75" customHeight="1" thickBot="1">
      <c r="A132" s="20" t="str">
        <f t="shared" si="6"/>
        <v> BBS 64 </v>
      </c>
      <c r="B132" s="3" t="str">
        <f t="shared" si="7"/>
        <v>I</v>
      </c>
      <c r="C132" s="20">
        <f t="shared" si="8"/>
        <v>45346.26</v>
      </c>
      <c r="D132" s="9" t="str">
        <f t="shared" si="9"/>
        <v>vis</v>
      </c>
      <c r="E132" s="47">
        <f>VLOOKUP(C132,A!C$21:E$973,3,FALSE)</f>
        <v>7605.0005657723368</v>
      </c>
      <c r="F132" s="3" t="s">
        <v>145</v>
      </c>
      <c r="G132" s="9" t="str">
        <f t="shared" si="10"/>
        <v>45346.260</v>
      </c>
      <c r="H132" s="20">
        <f t="shared" si="11"/>
        <v>7605</v>
      </c>
      <c r="I132" s="48" t="s">
        <v>550</v>
      </c>
      <c r="J132" s="49" t="s">
        <v>551</v>
      </c>
      <c r="K132" s="48">
        <v>7605</v>
      </c>
      <c r="L132" s="48" t="s">
        <v>159</v>
      </c>
      <c r="M132" s="49" t="s">
        <v>225</v>
      </c>
      <c r="N132" s="49"/>
      <c r="O132" s="50" t="s">
        <v>226</v>
      </c>
      <c r="P132" s="50" t="s">
        <v>542</v>
      </c>
    </row>
    <row r="133" spans="1:16" ht="12.75" customHeight="1" thickBot="1">
      <c r="A133" s="20" t="str">
        <f t="shared" si="6"/>
        <v> BBS 64 </v>
      </c>
      <c r="B133" s="3" t="str">
        <f t="shared" si="7"/>
        <v>I</v>
      </c>
      <c r="C133" s="20">
        <f t="shared" si="8"/>
        <v>45353.233999999997</v>
      </c>
      <c r="D133" s="9" t="str">
        <f t="shared" si="9"/>
        <v>vis</v>
      </c>
      <c r="E133" s="47">
        <f>VLOOKUP(C133,A!C$21:E$973,3,FALSE)</f>
        <v>7618.0076409759195</v>
      </c>
      <c r="F133" s="3" t="s">
        <v>145</v>
      </c>
      <c r="G133" s="9" t="str">
        <f t="shared" si="10"/>
        <v>45353.234</v>
      </c>
      <c r="H133" s="20">
        <f t="shared" si="11"/>
        <v>7618</v>
      </c>
      <c r="I133" s="48" t="s">
        <v>552</v>
      </c>
      <c r="J133" s="49" t="s">
        <v>553</v>
      </c>
      <c r="K133" s="48">
        <v>7618</v>
      </c>
      <c r="L133" s="48" t="s">
        <v>233</v>
      </c>
      <c r="M133" s="49" t="s">
        <v>225</v>
      </c>
      <c r="N133" s="49"/>
      <c r="O133" s="50" t="s">
        <v>226</v>
      </c>
      <c r="P133" s="50" t="s">
        <v>542</v>
      </c>
    </row>
    <row r="134" spans="1:16" ht="12.75" customHeight="1" thickBot="1">
      <c r="A134" s="20" t="str">
        <f t="shared" si="6"/>
        <v> BBS 64 </v>
      </c>
      <c r="B134" s="3" t="str">
        <f t="shared" si="7"/>
        <v>II</v>
      </c>
      <c r="C134" s="20">
        <f t="shared" si="8"/>
        <v>45357.254000000001</v>
      </c>
      <c r="D134" s="9" t="str">
        <f t="shared" si="9"/>
        <v>vis</v>
      </c>
      <c r="E134" s="47">
        <f>VLOOKUP(C134,A!C$21:E$973,3,FALSE)</f>
        <v>7625.5052667743848</v>
      </c>
      <c r="F134" s="3" t="s">
        <v>145</v>
      </c>
      <c r="G134" s="9" t="str">
        <f t="shared" si="10"/>
        <v>45357.254</v>
      </c>
      <c r="H134" s="20">
        <f t="shared" si="11"/>
        <v>7625.5</v>
      </c>
      <c r="I134" s="48" t="s">
        <v>554</v>
      </c>
      <c r="J134" s="49" t="s">
        <v>555</v>
      </c>
      <c r="K134" s="48">
        <v>7625.5</v>
      </c>
      <c r="L134" s="48" t="s">
        <v>216</v>
      </c>
      <c r="M134" s="49" t="s">
        <v>225</v>
      </c>
      <c r="N134" s="49"/>
      <c r="O134" s="50" t="s">
        <v>226</v>
      </c>
      <c r="P134" s="50" t="s">
        <v>542</v>
      </c>
    </row>
    <row r="135" spans="1:16" ht="12.75" customHeight="1" thickBot="1">
      <c r="A135" s="20" t="str">
        <f t="shared" si="6"/>
        <v> BBS 67 </v>
      </c>
      <c r="B135" s="3" t="str">
        <f t="shared" si="7"/>
        <v>I</v>
      </c>
      <c r="C135" s="20">
        <f t="shared" si="8"/>
        <v>45536.595999999998</v>
      </c>
      <c r="D135" s="9" t="str">
        <f t="shared" si="9"/>
        <v>vis</v>
      </c>
      <c r="E135" s="47">
        <f>VLOOKUP(C135,A!C$21:E$973,3,FALSE)</f>
        <v>7959.9926314378035</v>
      </c>
      <c r="F135" s="3" t="s">
        <v>145</v>
      </c>
      <c r="G135" s="9" t="str">
        <f t="shared" si="10"/>
        <v>45536.596</v>
      </c>
      <c r="H135" s="20">
        <f t="shared" si="11"/>
        <v>7960</v>
      </c>
      <c r="I135" s="48" t="s">
        <v>556</v>
      </c>
      <c r="J135" s="49" t="s">
        <v>557</v>
      </c>
      <c r="K135" s="48">
        <v>7960</v>
      </c>
      <c r="L135" s="48" t="s">
        <v>388</v>
      </c>
      <c r="M135" s="49" t="s">
        <v>225</v>
      </c>
      <c r="N135" s="49"/>
      <c r="O135" s="50" t="s">
        <v>226</v>
      </c>
      <c r="P135" s="50" t="s">
        <v>558</v>
      </c>
    </row>
    <row r="136" spans="1:16" ht="12.75" customHeight="1" thickBot="1">
      <c r="A136" s="20" t="str">
        <f t="shared" si="6"/>
        <v> BBS 67 </v>
      </c>
      <c r="B136" s="3" t="str">
        <f t="shared" si="7"/>
        <v>II</v>
      </c>
      <c r="C136" s="20">
        <f t="shared" si="8"/>
        <v>45540.595999999998</v>
      </c>
      <c r="D136" s="9" t="str">
        <f t="shared" si="9"/>
        <v>vis</v>
      </c>
      <c r="E136" s="47">
        <f>VLOOKUP(C136,A!C$21:E$973,3,FALSE)</f>
        <v>7967.452955615373</v>
      </c>
      <c r="F136" s="3" t="s">
        <v>145</v>
      </c>
      <c r="G136" s="9" t="str">
        <f t="shared" si="10"/>
        <v>45540.596</v>
      </c>
      <c r="H136" s="20">
        <f t="shared" si="11"/>
        <v>7967.5</v>
      </c>
      <c r="I136" s="48" t="s">
        <v>559</v>
      </c>
      <c r="J136" s="49" t="s">
        <v>560</v>
      </c>
      <c r="K136" s="48">
        <v>7967.5</v>
      </c>
      <c r="L136" s="48" t="s">
        <v>561</v>
      </c>
      <c r="M136" s="49" t="s">
        <v>225</v>
      </c>
      <c r="N136" s="49"/>
      <c r="O136" s="50" t="s">
        <v>226</v>
      </c>
      <c r="P136" s="50" t="s">
        <v>558</v>
      </c>
    </row>
    <row r="137" spans="1:16" ht="12.75" customHeight="1" thickBot="1">
      <c r="A137" s="20" t="str">
        <f t="shared" si="6"/>
        <v> BBS 67 </v>
      </c>
      <c r="B137" s="3" t="str">
        <f t="shared" si="7"/>
        <v>I</v>
      </c>
      <c r="C137" s="20">
        <f t="shared" si="8"/>
        <v>45543.561000000002</v>
      </c>
      <c r="D137" s="9" t="str">
        <f t="shared" si="9"/>
        <v>vis</v>
      </c>
      <c r="E137" s="47">
        <f>VLOOKUP(C137,A!C$21:E$973,3,FALSE)</f>
        <v>7972.9829209120035</v>
      </c>
      <c r="F137" s="3" t="s">
        <v>145</v>
      </c>
      <c r="G137" s="9" t="str">
        <f t="shared" si="10"/>
        <v>45543.561</v>
      </c>
      <c r="H137" s="20">
        <f t="shared" si="11"/>
        <v>7973</v>
      </c>
      <c r="I137" s="48" t="s">
        <v>562</v>
      </c>
      <c r="J137" s="49" t="s">
        <v>563</v>
      </c>
      <c r="K137" s="48">
        <v>7973</v>
      </c>
      <c r="L137" s="48" t="s">
        <v>310</v>
      </c>
      <c r="M137" s="49" t="s">
        <v>225</v>
      </c>
      <c r="N137" s="49"/>
      <c r="O137" s="50" t="s">
        <v>226</v>
      </c>
      <c r="P137" s="50" t="s">
        <v>558</v>
      </c>
    </row>
    <row r="138" spans="1:16" ht="12.75" customHeight="1" thickBot="1">
      <c r="A138" s="20" t="str">
        <f t="shared" si="6"/>
        <v> BBS 68 </v>
      </c>
      <c r="B138" s="3" t="str">
        <f t="shared" si="7"/>
        <v>I</v>
      </c>
      <c r="C138" s="20">
        <f t="shared" si="8"/>
        <v>45566.614999999998</v>
      </c>
      <c r="D138" s="9" t="str">
        <f t="shared" si="9"/>
        <v>vis</v>
      </c>
      <c r="E138" s="47">
        <f>VLOOKUP(C138,A!C$21:E$973,3,FALSE)</f>
        <v>8015.9804993094203</v>
      </c>
      <c r="F138" s="3" t="s">
        <v>145</v>
      </c>
      <c r="G138" s="9" t="str">
        <f t="shared" si="10"/>
        <v>45566.615</v>
      </c>
      <c r="H138" s="20">
        <f t="shared" si="11"/>
        <v>8016</v>
      </c>
      <c r="I138" s="48" t="s">
        <v>564</v>
      </c>
      <c r="J138" s="49" t="s">
        <v>565</v>
      </c>
      <c r="K138" s="48">
        <v>8016</v>
      </c>
      <c r="L138" s="48" t="s">
        <v>180</v>
      </c>
      <c r="M138" s="49" t="s">
        <v>225</v>
      </c>
      <c r="N138" s="49"/>
      <c r="O138" s="50" t="s">
        <v>226</v>
      </c>
      <c r="P138" s="50" t="s">
        <v>566</v>
      </c>
    </row>
    <row r="139" spans="1:16" ht="12.75" customHeight="1" thickBot="1">
      <c r="A139" s="20" t="str">
        <f t="shared" ref="A139:A202" si="12">P139</f>
        <v> BBS 68 </v>
      </c>
      <c r="B139" s="3" t="str">
        <f t="shared" ref="B139:B202" si="13">IF(H139=INT(H139),"I","II")</f>
        <v>II</v>
      </c>
      <c r="C139" s="20">
        <f t="shared" ref="C139:C202" si="14">1*G139</f>
        <v>45585.65</v>
      </c>
      <c r="D139" s="9" t="str">
        <f t="shared" ref="D139:D202" si="15">VLOOKUP(F139,I$1:J$5,2,FALSE)</f>
        <v>vis</v>
      </c>
      <c r="E139" s="47">
        <f>VLOOKUP(C139,A!C$21:E$973,3,FALSE)</f>
        <v>8051.4823169894362</v>
      </c>
      <c r="F139" s="3" t="s">
        <v>145</v>
      </c>
      <c r="G139" s="9" t="str">
        <f t="shared" ref="G139:G202" si="16">MID(I139,3,LEN(I139)-3)</f>
        <v>45585.650</v>
      </c>
      <c r="H139" s="20">
        <f t="shared" ref="H139:H202" si="17">1*K139</f>
        <v>8051.5</v>
      </c>
      <c r="I139" s="48" t="s">
        <v>567</v>
      </c>
      <c r="J139" s="49" t="s">
        <v>568</v>
      </c>
      <c r="K139" s="48">
        <v>8051.5</v>
      </c>
      <c r="L139" s="48" t="s">
        <v>310</v>
      </c>
      <c r="M139" s="49" t="s">
        <v>225</v>
      </c>
      <c r="N139" s="49"/>
      <c r="O139" s="50" t="s">
        <v>226</v>
      </c>
      <c r="P139" s="50" t="s">
        <v>566</v>
      </c>
    </row>
    <row r="140" spans="1:16" ht="12.75" customHeight="1" thickBot="1">
      <c r="A140" s="20" t="str">
        <f t="shared" si="12"/>
        <v> BBS 68 </v>
      </c>
      <c r="B140" s="3" t="str">
        <f t="shared" si="13"/>
        <v>I</v>
      </c>
      <c r="C140" s="20">
        <f t="shared" si="14"/>
        <v>45594.508999999998</v>
      </c>
      <c r="D140" s="9" t="str">
        <f t="shared" si="15"/>
        <v>vis</v>
      </c>
      <c r="E140" s="47">
        <f>VLOOKUP(C140,A!C$21:E$973,3,FALSE)</f>
        <v>8068.0050699617022</v>
      </c>
      <c r="F140" s="3" t="s">
        <v>145</v>
      </c>
      <c r="G140" s="9" t="str">
        <f t="shared" si="16"/>
        <v>45594.509</v>
      </c>
      <c r="H140" s="20">
        <f t="shared" si="17"/>
        <v>8068</v>
      </c>
      <c r="I140" s="48" t="s">
        <v>569</v>
      </c>
      <c r="J140" s="49" t="s">
        <v>570</v>
      </c>
      <c r="K140" s="48">
        <v>8068</v>
      </c>
      <c r="L140" s="48" t="s">
        <v>216</v>
      </c>
      <c r="M140" s="49" t="s">
        <v>225</v>
      </c>
      <c r="N140" s="49"/>
      <c r="O140" s="50" t="s">
        <v>226</v>
      </c>
      <c r="P140" s="50" t="s">
        <v>566</v>
      </c>
    </row>
    <row r="141" spans="1:16" ht="12.75" customHeight="1" thickBot="1">
      <c r="A141" s="20" t="str">
        <f t="shared" si="12"/>
        <v> BBS 68 </v>
      </c>
      <c r="B141" s="3" t="str">
        <f t="shared" si="13"/>
        <v>I</v>
      </c>
      <c r="C141" s="20">
        <f t="shared" si="14"/>
        <v>45596.654999999999</v>
      </c>
      <c r="D141" s="9" t="str">
        <f t="shared" si="15"/>
        <v>vis</v>
      </c>
      <c r="E141" s="47">
        <f>VLOOKUP(C141,A!C$21:E$973,3,FALSE)</f>
        <v>8072.0075338829702</v>
      </c>
      <c r="F141" s="3" t="s">
        <v>145</v>
      </c>
      <c r="G141" s="9" t="str">
        <f t="shared" si="16"/>
        <v>45596.655</v>
      </c>
      <c r="H141" s="20">
        <f t="shared" si="17"/>
        <v>8072</v>
      </c>
      <c r="I141" s="48" t="s">
        <v>571</v>
      </c>
      <c r="J141" s="49" t="s">
        <v>572</v>
      </c>
      <c r="K141" s="48">
        <v>8072</v>
      </c>
      <c r="L141" s="48" t="s">
        <v>233</v>
      </c>
      <c r="M141" s="49" t="s">
        <v>225</v>
      </c>
      <c r="N141" s="49"/>
      <c r="O141" s="50" t="s">
        <v>226</v>
      </c>
      <c r="P141" s="50" t="s">
        <v>566</v>
      </c>
    </row>
    <row r="142" spans="1:16" ht="12.75" customHeight="1" thickBot="1">
      <c r="A142" s="20" t="str">
        <f t="shared" si="12"/>
        <v> BBS 69 </v>
      </c>
      <c r="B142" s="3" t="str">
        <f t="shared" si="13"/>
        <v>I</v>
      </c>
      <c r="C142" s="20">
        <f t="shared" si="14"/>
        <v>45624.536999999997</v>
      </c>
      <c r="D142" s="9" t="str">
        <f t="shared" si="15"/>
        <v>vis</v>
      </c>
      <c r="E142" s="47">
        <f>VLOOKUP(C142,A!C$21:E$973,3,FALSE)</f>
        <v>8124.0097235627154</v>
      </c>
      <c r="F142" s="3" t="s">
        <v>145</v>
      </c>
      <c r="G142" s="9" t="str">
        <f t="shared" si="16"/>
        <v>45624.537</v>
      </c>
      <c r="H142" s="20">
        <f t="shared" si="17"/>
        <v>8124</v>
      </c>
      <c r="I142" s="48" t="s">
        <v>573</v>
      </c>
      <c r="J142" s="49" t="s">
        <v>574</v>
      </c>
      <c r="K142" s="48">
        <v>8124</v>
      </c>
      <c r="L142" s="48" t="s">
        <v>156</v>
      </c>
      <c r="M142" s="49" t="s">
        <v>225</v>
      </c>
      <c r="N142" s="49"/>
      <c r="O142" s="50" t="s">
        <v>226</v>
      </c>
      <c r="P142" s="50" t="s">
        <v>575</v>
      </c>
    </row>
    <row r="143" spans="1:16" ht="12.75" customHeight="1" thickBot="1">
      <c r="A143" s="20" t="str">
        <f t="shared" si="12"/>
        <v> BBS 69 </v>
      </c>
      <c r="B143" s="3" t="str">
        <f t="shared" si="13"/>
        <v>II</v>
      </c>
      <c r="C143" s="20">
        <f t="shared" si="14"/>
        <v>45634.45</v>
      </c>
      <c r="D143" s="9" t="str">
        <f t="shared" si="15"/>
        <v>vis</v>
      </c>
      <c r="E143" s="47">
        <f>VLOOKUP(C143,A!C$21:E$973,3,FALSE)</f>
        <v>8142.4982719557775</v>
      </c>
      <c r="F143" s="3" t="s">
        <v>145</v>
      </c>
      <c r="G143" s="9" t="str">
        <f t="shared" si="16"/>
        <v>45634.450</v>
      </c>
      <c r="H143" s="20">
        <f t="shared" si="17"/>
        <v>8142.5</v>
      </c>
      <c r="I143" s="48" t="s">
        <v>576</v>
      </c>
      <c r="J143" s="49" t="s">
        <v>577</v>
      </c>
      <c r="K143" s="48">
        <v>8142.5</v>
      </c>
      <c r="L143" s="48" t="s">
        <v>147</v>
      </c>
      <c r="M143" s="49" t="s">
        <v>225</v>
      </c>
      <c r="N143" s="49"/>
      <c r="O143" s="50" t="s">
        <v>226</v>
      </c>
      <c r="P143" s="50" t="s">
        <v>575</v>
      </c>
    </row>
    <row r="144" spans="1:16" ht="12.75" customHeight="1" thickBot="1">
      <c r="A144" s="20" t="str">
        <f t="shared" si="12"/>
        <v> BBS 69 </v>
      </c>
      <c r="B144" s="3" t="str">
        <f t="shared" si="13"/>
        <v>I</v>
      </c>
      <c r="C144" s="20">
        <f t="shared" si="14"/>
        <v>45659.387999999999</v>
      </c>
      <c r="D144" s="9" t="str">
        <f t="shared" si="15"/>
        <v>vis</v>
      </c>
      <c r="E144" s="47">
        <f>VLOOKUP(C144,A!C$21:E$973,3,FALSE)</f>
        <v>8189.0096630408398</v>
      </c>
      <c r="F144" s="3" t="s">
        <v>145</v>
      </c>
      <c r="G144" s="9" t="str">
        <f t="shared" si="16"/>
        <v>45659.388</v>
      </c>
      <c r="H144" s="20">
        <f t="shared" si="17"/>
        <v>8189</v>
      </c>
      <c r="I144" s="48" t="s">
        <v>578</v>
      </c>
      <c r="J144" s="49" t="s">
        <v>579</v>
      </c>
      <c r="K144" s="48">
        <v>8189</v>
      </c>
      <c r="L144" s="48" t="s">
        <v>156</v>
      </c>
      <c r="M144" s="49" t="s">
        <v>225</v>
      </c>
      <c r="N144" s="49"/>
      <c r="O144" s="50" t="s">
        <v>226</v>
      </c>
      <c r="P144" s="50" t="s">
        <v>575</v>
      </c>
    </row>
    <row r="145" spans="1:16" ht="12.75" customHeight="1" thickBot="1">
      <c r="A145" s="20" t="str">
        <f t="shared" si="12"/>
        <v> BBS 70 </v>
      </c>
      <c r="B145" s="3" t="str">
        <f t="shared" si="13"/>
        <v>II</v>
      </c>
      <c r="C145" s="20">
        <f t="shared" si="14"/>
        <v>45670.328000000001</v>
      </c>
      <c r="D145" s="9" t="str">
        <f t="shared" si="15"/>
        <v>vis</v>
      </c>
      <c r="E145" s="47">
        <f>VLOOKUP(C145,A!C$21:E$973,3,FALSE)</f>
        <v>8209.4136496664978</v>
      </c>
      <c r="F145" s="3" t="s">
        <v>145</v>
      </c>
      <c r="G145" s="9" t="str">
        <f t="shared" si="16"/>
        <v>45670.328</v>
      </c>
      <c r="H145" s="20">
        <f t="shared" si="17"/>
        <v>8209.5</v>
      </c>
      <c r="I145" s="48" t="s">
        <v>580</v>
      </c>
      <c r="J145" s="49" t="s">
        <v>581</v>
      </c>
      <c r="K145" s="48">
        <v>8209.5</v>
      </c>
      <c r="L145" s="48" t="s">
        <v>582</v>
      </c>
      <c r="M145" s="49" t="s">
        <v>225</v>
      </c>
      <c r="N145" s="49"/>
      <c r="O145" s="50" t="s">
        <v>226</v>
      </c>
      <c r="P145" s="50" t="s">
        <v>583</v>
      </c>
    </row>
    <row r="146" spans="1:16" ht="12.75" customHeight="1" thickBot="1">
      <c r="A146" s="20" t="str">
        <f t="shared" si="12"/>
        <v> BBS 70 </v>
      </c>
      <c r="B146" s="3" t="str">
        <f t="shared" si="13"/>
        <v>I</v>
      </c>
      <c r="C146" s="20">
        <f t="shared" si="14"/>
        <v>45680.296999999999</v>
      </c>
      <c r="D146" s="9" t="str">
        <f t="shared" si="15"/>
        <v>vis</v>
      </c>
      <c r="E146" s="47">
        <f>VLOOKUP(C146,A!C$21:E$973,3,FALSE)</f>
        <v>8228.0066425980403</v>
      </c>
      <c r="F146" s="3" t="s">
        <v>145</v>
      </c>
      <c r="G146" s="9" t="str">
        <f t="shared" si="16"/>
        <v>45680.297</v>
      </c>
      <c r="H146" s="20">
        <f t="shared" si="17"/>
        <v>8228</v>
      </c>
      <c r="I146" s="48" t="s">
        <v>584</v>
      </c>
      <c r="J146" s="49" t="s">
        <v>585</v>
      </c>
      <c r="K146" s="48">
        <v>8228</v>
      </c>
      <c r="L146" s="48" t="s">
        <v>233</v>
      </c>
      <c r="M146" s="49" t="s">
        <v>225</v>
      </c>
      <c r="N146" s="49"/>
      <c r="O146" s="50" t="s">
        <v>226</v>
      </c>
      <c r="P146" s="50" t="s">
        <v>583</v>
      </c>
    </row>
    <row r="147" spans="1:16" ht="12.75" customHeight="1" thickBot="1">
      <c r="A147" s="20" t="str">
        <f t="shared" si="12"/>
        <v> BBS 70 </v>
      </c>
      <c r="B147" s="3" t="str">
        <f t="shared" si="13"/>
        <v>II</v>
      </c>
      <c r="C147" s="20">
        <f t="shared" si="14"/>
        <v>45691.273999999998</v>
      </c>
      <c r="D147" s="9" t="str">
        <f t="shared" si="15"/>
        <v>vis</v>
      </c>
      <c r="E147" s="47">
        <f>VLOOKUP(C147,A!C$21:E$973,3,FALSE)</f>
        <v>8248.4796372223336</v>
      </c>
      <c r="F147" s="3" t="s">
        <v>145</v>
      </c>
      <c r="G147" s="9" t="str">
        <f t="shared" si="16"/>
        <v>45691.274</v>
      </c>
      <c r="H147" s="20">
        <f t="shared" si="17"/>
        <v>8248.5</v>
      </c>
      <c r="I147" s="48" t="s">
        <v>586</v>
      </c>
      <c r="J147" s="49" t="s">
        <v>587</v>
      </c>
      <c r="K147" s="48">
        <v>8248.5</v>
      </c>
      <c r="L147" s="48" t="s">
        <v>370</v>
      </c>
      <c r="M147" s="49" t="s">
        <v>225</v>
      </c>
      <c r="N147" s="49"/>
      <c r="O147" s="50" t="s">
        <v>226</v>
      </c>
      <c r="P147" s="50" t="s">
        <v>583</v>
      </c>
    </row>
    <row r="148" spans="1:16" ht="12.75" customHeight="1" thickBot="1">
      <c r="A148" s="20" t="str">
        <f t="shared" si="12"/>
        <v> BBS 70 </v>
      </c>
      <c r="B148" s="3" t="str">
        <f t="shared" si="13"/>
        <v>I</v>
      </c>
      <c r="C148" s="20">
        <f t="shared" si="14"/>
        <v>45702.277999999998</v>
      </c>
      <c r="D148" s="9" t="str">
        <f t="shared" si="15"/>
        <v>vis</v>
      </c>
      <c r="E148" s="47">
        <f>VLOOKUP(C148,A!C$21:E$973,3,FALSE)</f>
        <v>8269.0029890348287</v>
      </c>
      <c r="F148" s="3" t="s">
        <v>145</v>
      </c>
      <c r="G148" s="9" t="str">
        <f t="shared" si="16"/>
        <v>45702.278</v>
      </c>
      <c r="H148" s="20">
        <f t="shared" si="17"/>
        <v>8269</v>
      </c>
      <c r="I148" s="48" t="s">
        <v>588</v>
      </c>
      <c r="J148" s="49" t="s">
        <v>589</v>
      </c>
      <c r="K148" s="48">
        <v>8269</v>
      </c>
      <c r="L148" s="48" t="s">
        <v>291</v>
      </c>
      <c r="M148" s="49" t="s">
        <v>225</v>
      </c>
      <c r="N148" s="49"/>
      <c r="O148" s="50" t="s">
        <v>226</v>
      </c>
      <c r="P148" s="50" t="s">
        <v>583</v>
      </c>
    </row>
    <row r="149" spans="1:16" ht="12.75" customHeight="1" thickBot="1">
      <c r="A149" s="20" t="str">
        <f t="shared" si="12"/>
        <v> BBS 70 </v>
      </c>
      <c r="B149" s="3" t="str">
        <f t="shared" si="13"/>
        <v>II</v>
      </c>
      <c r="C149" s="20">
        <f t="shared" si="14"/>
        <v>45705.233</v>
      </c>
      <c r="D149" s="9" t="str">
        <f t="shared" si="15"/>
        <v>vis</v>
      </c>
      <c r="E149" s="47">
        <f>VLOOKUP(C149,A!C$21:E$973,3,FALSE)</f>
        <v>8274.5143035210112</v>
      </c>
      <c r="F149" s="3" t="s">
        <v>145</v>
      </c>
      <c r="G149" s="9" t="str">
        <f t="shared" si="16"/>
        <v>45705.233</v>
      </c>
      <c r="H149" s="20">
        <f t="shared" si="17"/>
        <v>8274.5</v>
      </c>
      <c r="I149" s="48" t="s">
        <v>590</v>
      </c>
      <c r="J149" s="49" t="s">
        <v>591</v>
      </c>
      <c r="K149" s="48">
        <v>8274.5</v>
      </c>
      <c r="L149" s="48" t="s">
        <v>248</v>
      </c>
      <c r="M149" s="49" t="s">
        <v>225</v>
      </c>
      <c r="N149" s="49"/>
      <c r="O149" s="50" t="s">
        <v>226</v>
      </c>
      <c r="P149" s="50" t="s">
        <v>583</v>
      </c>
    </row>
    <row r="150" spans="1:16" ht="12.75" customHeight="1" thickBot="1">
      <c r="A150" s="20" t="str">
        <f t="shared" si="12"/>
        <v> BBS 73 </v>
      </c>
      <c r="B150" s="3" t="str">
        <f t="shared" si="13"/>
        <v>II</v>
      </c>
      <c r="C150" s="20">
        <f t="shared" si="14"/>
        <v>45903.591999999997</v>
      </c>
      <c r="D150" s="9" t="str">
        <f t="shared" si="15"/>
        <v>vis</v>
      </c>
      <c r="E150" s="47">
        <f>VLOOKUP(C150,A!C$21:E$973,3,FALSE)</f>
        <v>8644.4699144056412</v>
      </c>
      <c r="F150" s="3" t="s">
        <v>145</v>
      </c>
      <c r="G150" s="9" t="str">
        <f t="shared" si="16"/>
        <v>45903.592</v>
      </c>
      <c r="H150" s="20">
        <f t="shared" si="17"/>
        <v>8644.5</v>
      </c>
      <c r="I150" s="48" t="s">
        <v>592</v>
      </c>
      <c r="J150" s="49" t="s">
        <v>593</v>
      </c>
      <c r="K150" s="48">
        <v>8644.5</v>
      </c>
      <c r="L150" s="48" t="s">
        <v>594</v>
      </c>
      <c r="M150" s="49" t="s">
        <v>225</v>
      </c>
      <c r="N150" s="49"/>
      <c r="O150" s="50" t="s">
        <v>226</v>
      </c>
      <c r="P150" s="50" t="s">
        <v>595</v>
      </c>
    </row>
    <row r="151" spans="1:16" ht="12.75" customHeight="1" thickBot="1">
      <c r="A151" s="20" t="str">
        <f t="shared" si="12"/>
        <v> BBS 73 </v>
      </c>
      <c r="B151" s="3" t="str">
        <f t="shared" si="13"/>
        <v>I</v>
      </c>
      <c r="C151" s="20">
        <f t="shared" si="14"/>
        <v>45913.542000000001</v>
      </c>
      <c r="D151" s="9" t="str">
        <f t="shared" si="15"/>
        <v>vis</v>
      </c>
      <c r="E151" s="47">
        <f>VLOOKUP(C151,A!C$21:E$973,3,FALSE)</f>
        <v>8663.0274707973531</v>
      </c>
      <c r="F151" s="3" t="s">
        <v>145</v>
      </c>
      <c r="G151" s="9" t="str">
        <f t="shared" si="16"/>
        <v>45913.542</v>
      </c>
      <c r="H151" s="20">
        <f t="shared" si="17"/>
        <v>8663</v>
      </c>
      <c r="I151" s="48" t="s">
        <v>596</v>
      </c>
      <c r="J151" s="49" t="s">
        <v>597</v>
      </c>
      <c r="K151" s="48">
        <v>8663</v>
      </c>
      <c r="L151" s="48" t="s">
        <v>288</v>
      </c>
      <c r="M151" s="49" t="s">
        <v>225</v>
      </c>
      <c r="N151" s="49"/>
      <c r="O151" s="50" t="s">
        <v>226</v>
      </c>
      <c r="P151" s="50" t="s">
        <v>595</v>
      </c>
    </row>
    <row r="152" spans="1:16" ht="12.75" customHeight="1" thickBot="1">
      <c r="A152" s="20" t="str">
        <f t="shared" si="12"/>
        <v> BBS 73 </v>
      </c>
      <c r="B152" s="3" t="str">
        <f t="shared" si="13"/>
        <v>I</v>
      </c>
      <c r="C152" s="20">
        <f t="shared" si="14"/>
        <v>45914.601999999999</v>
      </c>
      <c r="D152" s="9" t="str">
        <f t="shared" si="15"/>
        <v>vis</v>
      </c>
      <c r="E152" s="47">
        <f>VLOOKUP(C152,A!C$21:E$973,3,FALSE)</f>
        <v>8665.004456704406</v>
      </c>
      <c r="F152" s="3" t="s">
        <v>145</v>
      </c>
      <c r="G152" s="9" t="str">
        <f t="shared" si="16"/>
        <v>45914.602</v>
      </c>
      <c r="H152" s="20">
        <f t="shared" si="17"/>
        <v>8665</v>
      </c>
      <c r="I152" s="48" t="s">
        <v>598</v>
      </c>
      <c r="J152" s="49" t="s">
        <v>599</v>
      </c>
      <c r="K152" s="48">
        <v>8665</v>
      </c>
      <c r="L152" s="48" t="s">
        <v>600</v>
      </c>
      <c r="M152" s="49" t="s">
        <v>225</v>
      </c>
      <c r="N152" s="49"/>
      <c r="O152" s="50" t="s">
        <v>226</v>
      </c>
      <c r="P152" s="50" t="s">
        <v>595</v>
      </c>
    </row>
    <row r="153" spans="1:16" ht="12.75" customHeight="1" thickBot="1">
      <c r="A153" s="20" t="str">
        <f t="shared" si="12"/>
        <v> BBS 73 </v>
      </c>
      <c r="B153" s="3" t="str">
        <f t="shared" si="13"/>
        <v>II</v>
      </c>
      <c r="C153" s="20">
        <f t="shared" si="14"/>
        <v>45917.550999999999</v>
      </c>
      <c r="D153" s="9" t="str">
        <f t="shared" si="15"/>
        <v>vis</v>
      </c>
      <c r="E153" s="47">
        <f>VLOOKUP(C153,A!C$21:E$973,3,FALSE)</f>
        <v>8670.5045807043207</v>
      </c>
      <c r="F153" s="3" t="s">
        <v>145</v>
      </c>
      <c r="G153" s="9" t="str">
        <f t="shared" si="16"/>
        <v>45917.551</v>
      </c>
      <c r="H153" s="20">
        <f t="shared" si="17"/>
        <v>8670.5</v>
      </c>
      <c r="I153" s="48" t="s">
        <v>601</v>
      </c>
      <c r="J153" s="49" t="s">
        <v>602</v>
      </c>
      <c r="K153" s="48">
        <v>8670.5</v>
      </c>
      <c r="L153" s="48" t="s">
        <v>600</v>
      </c>
      <c r="M153" s="49" t="s">
        <v>225</v>
      </c>
      <c r="N153" s="49"/>
      <c r="O153" s="50" t="s">
        <v>226</v>
      </c>
      <c r="P153" s="50" t="s">
        <v>595</v>
      </c>
    </row>
    <row r="154" spans="1:16" ht="12.75" customHeight="1" thickBot="1">
      <c r="A154" s="20" t="str">
        <f t="shared" si="12"/>
        <v> BBS 73 </v>
      </c>
      <c r="B154" s="3" t="str">
        <f t="shared" si="13"/>
        <v>I</v>
      </c>
      <c r="C154" s="20">
        <f t="shared" si="14"/>
        <v>45921.576999999997</v>
      </c>
      <c r="D154" s="9" t="str">
        <f t="shared" si="15"/>
        <v>vis</v>
      </c>
      <c r="E154" s="47">
        <f>VLOOKUP(C154,A!C$21:E$973,3,FALSE)</f>
        <v>8678.0133969890394</v>
      </c>
      <c r="F154" s="3" t="s">
        <v>145</v>
      </c>
      <c r="G154" s="9" t="str">
        <f t="shared" si="16"/>
        <v>45921.577</v>
      </c>
      <c r="H154" s="20">
        <f t="shared" si="17"/>
        <v>8678</v>
      </c>
      <c r="I154" s="48" t="s">
        <v>603</v>
      </c>
      <c r="J154" s="49" t="s">
        <v>604</v>
      </c>
      <c r="K154" s="48">
        <v>8678</v>
      </c>
      <c r="L154" s="48" t="s">
        <v>298</v>
      </c>
      <c r="M154" s="49" t="s">
        <v>225</v>
      </c>
      <c r="N154" s="49"/>
      <c r="O154" s="50" t="s">
        <v>226</v>
      </c>
      <c r="P154" s="50" t="s">
        <v>595</v>
      </c>
    </row>
    <row r="155" spans="1:16" ht="12.75" customHeight="1" thickBot="1">
      <c r="A155" s="20" t="str">
        <f t="shared" si="12"/>
        <v> BBS 74 </v>
      </c>
      <c r="B155" s="3" t="str">
        <f t="shared" si="13"/>
        <v>I</v>
      </c>
      <c r="C155" s="20">
        <f t="shared" si="14"/>
        <v>45989.281999999999</v>
      </c>
      <c r="D155" s="9" t="str">
        <f t="shared" si="15"/>
        <v>vis</v>
      </c>
      <c r="E155" s="47">
        <f>VLOOKUP(C155,A!C$21:E$973,3,FALSE)</f>
        <v>8804.2887090996319</v>
      </c>
      <c r="F155" s="3" t="s">
        <v>145</v>
      </c>
      <c r="G155" s="9" t="str">
        <f t="shared" si="16"/>
        <v>45989.282</v>
      </c>
      <c r="H155" s="20">
        <f t="shared" si="17"/>
        <v>8804</v>
      </c>
      <c r="I155" s="48" t="s">
        <v>605</v>
      </c>
      <c r="J155" s="49" t="s">
        <v>606</v>
      </c>
      <c r="K155" s="48">
        <v>8804</v>
      </c>
      <c r="L155" s="48" t="s">
        <v>607</v>
      </c>
      <c r="M155" s="49" t="s">
        <v>225</v>
      </c>
      <c r="N155" s="49"/>
      <c r="O155" s="50" t="s">
        <v>226</v>
      </c>
      <c r="P155" s="50" t="s">
        <v>608</v>
      </c>
    </row>
    <row r="156" spans="1:16" ht="12.75" customHeight="1" thickBot="1">
      <c r="A156" s="20" t="str">
        <f t="shared" si="12"/>
        <v> BBS 77 </v>
      </c>
      <c r="B156" s="3" t="str">
        <f t="shared" si="13"/>
        <v>II</v>
      </c>
      <c r="C156" s="20">
        <f t="shared" si="14"/>
        <v>46266.59</v>
      </c>
      <c r="D156" s="9" t="str">
        <f t="shared" si="15"/>
        <v>vis</v>
      </c>
      <c r="E156" s="47">
        <f>VLOOKUP(C156,A!C$21:E$973,3,FALSE)</f>
        <v>9321.4906033579991</v>
      </c>
      <c r="F156" s="3" t="s">
        <v>145</v>
      </c>
      <c r="G156" s="9" t="str">
        <f t="shared" si="16"/>
        <v>46266.590</v>
      </c>
      <c r="H156" s="20">
        <f t="shared" si="17"/>
        <v>9321.5</v>
      </c>
      <c r="I156" s="48" t="s">
        <v>609</v>
      </c>
      <c r="J156" s="49" t="s">
        <v>610</v>
      </c>
      <c r="K156" s="48">
        <v>9321.5</v>
      </c>
      <c r="L156" s="48" t="s">
        <v>265</v>
      </c>
      <c r="M156" s="49" t="s">
        <v>225</v>
      </c>
      <c r="N156" s="49"/>
      <c r="O156" s="50" t="s">
        <v>226</v>
      </c>
      <c r="P156" s="50" t="s">
        <v>611</v>
      </c>
    </row>
    <row r="157" spans="1:16" ht="12.75" customHeight="1" thickBot="1">
      <c r="A157" s="20" t="str">
        <f t="shared" si="12"/>
        <v> BBS 78 </v>
      </c>
      <c r="B157" s="3" t="str">
        <f t="shared" si="13"/>
        <v>I</v>
      </c>
      <c r="C157" s="20">
        <f t="shared" si="14"/>
        <v>46307.624000000003</v>
      </c>
      <c r="D157" s="9" t="str">
        <f t="shared" si="15"/>
        <v>vis</v>
      </c>
      <c r="E157" s="47">
        <f>VLOOKUP(C157,A!C$21:E$973,3,FALSE)</f>
        <v>9398.0223389336097</v>
      </c>
      <c r="F157" s="3" t="s">
        <v>145</v>
      </c>
      <c r="G157" s="9" t="str">
        <f t="shared" si="16"/>
        <v>46307.624</v>
      </c>
      <c r="H157" s="20">
        <f t="shared" si="17"/>
        <v>9398</v>
      </c>
      <c r="I157" s="48" t="s">
        <v>612</v>
      </c>
      <c r="J157" s="49" t="s">
        <v>613</v>
      </c>
      <c r="K157" s="48">
        <v>9398</v>
      </c>
      <c r="L157" s="48" t="s">
        <v>410</v>
      </c>
      <c r="M157" s="49" t="s">
        <v>225</v>
      </c>
      <c r="N157" s="49"/>
      <c r="O157" s="50" t="s">
        <v>226</v>
      </c>
      <c r="P157" s="50" t="s">
        <v>614</v>
      </c>
    </row>
    <row r="158" spans="1:16" ht="12.75" customHeight="1" thickBot="1">
      <c r="A158" s="20" t="str">
        <f t="shared" si="12"/>
        <v> BBS 79 </v>
      </c>
      <c r="B158" s="3" t="str">
        <f t="shared" si="13"/>
        <v>I</v>
      </c>
      <c r="C158" s="20">
        <f t="shared" si="14"/>
        <v>46427.18</v>
      </c>
      <c r="D158" s="9" t="str">
        <f t="shared" si="15"/>
        <v>vis</v>
      </c>
      <c r="E158" s="47">
        <f>VLOOKUP(C158,A!C$21:E$973,3,FALSE)</f>
        <v>9621.0039682769839</v>
      </c>
      <c r="F158" s="3" t="s">
        <v>145</v>
      </c>
      <c r="G158" s="9" t="str">
        <f t="shared" si="16"/>
        <v>46427.180</v>
      </c>
      <c r="H158" s="20">
        <f t="shared" si="17"/>
        <v>9621</v>
      </c>
      <c r="I158" s="48" t="s">
        <v>615</v>
      </c>
      <c r="J158" s="49" t="s">
        <v>616</v>
      </c>
      <c r="K158" s="48">
        <v>9621</v>
      </c>
      <c r="L158" s="48" t="s">
        <v>291</v>
      </c>
      <c r="M158" s="49" t="s">
        <v>225</v>
      </c>
      <c r="N158" s="49"/>
      <c r="O158" s="50" t="s">
        <v>226</v>
      </c>
      <c r="P158" s="50" t="s">
        <v>617</v>
      </c>
    </row>
    <row r="159" spans="1:16" ht="12.75" customHeight="1" thickBot="1">
      <c r="A159" s="20" t="str">
        <f t="shared" si="12"/>
        <v> BBS 79 </v>
      </c>
      <c r="B159" s="3" t="str">
        <f t="shared" si="13"/>
        <v>I</v>
      </c>
      <c r="C159" s="20">
        <f t="shared" si="14"/>
        <v>46428.252</v>
      </c>
      <c r="D159" s="9" t="str">
        <f t="shared" si="15"/>
        <v>vis</v>
      </c>
      <c r="E159" s="47">
        <f>VLOOKUP(C159,A!C$21:E$973,3,FALSE)</f>
        <v>9623.0033351565726</v>
      </c>
      <c r="F159" s="3" t="s">
        <v>145</v>
      </c>
      <c r="G159" s="9" t="str">
        <f t="shared" si="16"/>
        <v>46428.252</v>
      </c>
      <c r="H159" s="20">
        <f t="shared" si="17"/>
        <v>9623</v>
      </c>
      <c r="I159" s="48" t="s">
        <v>618</v>
      </c>
      <c r="J159" s="49" t="s">
        <v>619</v>
      </c>
      <c r="K159" s="48">
        <v>9623</v>
      </c>
      <c r="L159" s="48" t="s">
        <v>274</v>
      </c>
      <c r="M159" s="49" t="s">
        <v>225</v>
      </c>
      <c r="N159" s="49"/>
      <c r="O159" s="50" t="s">
        <v>226</v>
      </c>
      <c r="P159" s="50" t="s">
        <v>617</v>
      </c>
    </row>
    <row r="160" spans="1:16" ht="13.5" thickBot="1">
      <c r="A160" s="20" t="str">
        <f t="shared" si="12"/>
        <v> BBS 80 </v>
      </c>
      <c r="B160" s="3" t="str">
        <f t="shared" si="13"/>
        <v>II</v>
      </c>
      <c r="C160" s="20">
        <f t="shared" si="14"/>
        <v>46629.578000000001</v>
      </c>
      <c r="D160" s="9" t="str">
        <f t="shared" si="15"/>
        <v>vis</v>
      </c>
      <c r="E160" s="47">
        <f>VLOOKUP(C160,A!C$21:E$973,3,FALSE)</f>
        <v>9998.4926414999227</v>
      </c>
      <c r="F160" s="3" t="s">
        <v>145</v>
      </c>
      <c r="G160" s="9" t="str">
        <f t="shared" si="16"/>
        <v>46629.578</v>
      </c>
      <c r="H160" s="20">
        <f t="shared" si="17"/>
        <v>9998.5</v>
      </c>
      <c r="I160" s="48" t="s">
        <v>620</v>
      </c>
      <c r="J160" s="49" t="s">
        <v>621</v>
      </c>
      <c r="K160" s="48">
        <v>9998.5</v>
      </c>
      <c r="L160" s="48" t="s">
        <v>388</v>
      </c>
      <c r="M160" s="49" t="s">
        <v>225</v>
      </c>
      <c r="N160" s="49"/>
      <c r="O160" s="50" t="s">
        <v>226</v>
      </c>
      <c r="P160" s="50" t="s">
        <v>622</v>
      </c>
    </row>
    <row r="161" spans="1:16" ht="13.5" thickBot="1">
      <c r="A161" s="20" t="str">
        <f t="shared" si="12"/>
        <v> BBS 81 </v>
      </c>
      <c r="B161" s="3" t="str">
        <f t="shared" si="13"/>
        <v>II</v>
      </c>
      <c r="C161" s="20">
        <f t="shared" si="14"/>
        <v>46659.616999999998</v>
      </c>
      <c r="D161" s="9" t="str">
        <f t="shared" si="15"/>
        <v>vis</v>
      </c>
      <c r="E161" s="47">
        <f>VLOOKUP(C161,A!C$21:E$973,3,FALSE)</f>
        <v>10054.51781099242</v>
      </c>
      <c r="F161" s="3" t="s">
        <v>145</v>
      </c>
      <c r="G161" s="9" t="str">
        <f t="shared" si="16"/>
        <v>46659.617</v>
      </c>
      <c r="H161" s="20">
        <f t="shared" si="17"/>
        <v>10054.5</v>
      </c>
      <c r="I161" s="48" t="s">
        <v>623</v>
      </c>
      <c r="J161" s="49" t="s">
        <v>624</v>
      </c>
      <c r="K161" s="48">
        <v>10054.5</v>
      </c>
      <c r="L161" s="48" t="s">
        <v>260</v>
      </c>
      <c r="M161" s="49" t="s">
        <v>225</v>
      </c>
      <c r="N161" s="49"/>
      <c r="O161" s="50" t="s">
        <v>226</v>
      </c>
      <c r="P161" s="50" t="s">
        <v>625</v>
      </c>
    </row>
    <row r="162" spans="1:16" ht="13.5" thickBot="1">
      <c r="A162" s="20" t="str">
        <f t="shared" si="12"/>
        <v> BBS 82 </v>
      </c>
      <c r="B162" s="3" t="str">
        <f t="shared" si="13"/>
        <v>I</v>
      </c>
      <c r="C162" s="20">
        <f t="shared" si="14"/>
        <v>46749.427000000003</v>
      </c>
      <c r="D162" s="9" t="str">
        <f t="shared" si="15"/>
        <v>vis</v>
      </c>
      <c r="E162" s="47">
        <f>VLOOKUP(C162,A!C$21:E$973,3,FALSE)</f>
        <v>10222.020739589312</v>
      </c>
      <c r="F162" s="3" t="s">
        <v>145</v>
      </c>
      <c r="G162" s="9" t="str">
        <f t="shared" si="16"/>
        <v>46749.427</v>
      </c>
      <c r="H162" s="20">
        <f t="shared" si="17"/>
        <v>10222</v>
      </c>
      <c r="I162" s="48" t="s">
        <v>626</v>
      </c>
      <c r="J162" s="49" t="s">
        <v>627</v>
      </c>
      <c r="K162" s="48">
        <v>10222</v>
      </c>
      <c r="L162" s="48" t="s">
        <v>193</v>
      </c>
      <c r="M162" s="49" t="s">
        <v>225</v>
      </c>
      <c r="N162" s="49"/>
      <c r="O162" s="50" t="s">
        <v>226</v>
      </c>
      <c r="P162" s="50" t="s">
        <v>628</v>
      </c>
    </row>
    <row r="163" spans="1:16" ht="13.5" thickBot="1">
      <c r="A163" s="20" t="str">
        <f t="shared" si="12"/>
        <v> BBS 82 </v>
      </c>
      <c r="B163" s="3" t="str">
        <f t="shared" si="13"/>
        <v>II</v>
      </c>
      <c r="C163" s="20">
        <f t="shared" si="14"/>
        <v>46765.247000000003</v>
      </c>
      <c r="D163" s="9" t="str">
        <f t="shared" si="15"/>
        <v>vis</v>
      </c>
      <c r="E163" s="47">
        <f>VLOOKUP(C163,A!C$21:E$973,3,FALSE)</f>
        <v>10251.526321711601</v>
      </c>
      <c r="F163" s="3" t="s">
        <v>145</v>
      </c>
      <c r="G163" s="9" t="str">
        <f t="shared" si="16"/>
        <v>46765.247</v>
      </c>
      <c r="H163" s="20">
        <f t="shared" si="17"/>
        <v>10251.5</v>
      </c>
      <c r="I163" s="48" t="s">
        <v>629</v>
      </c>
      <c r="J163" s="49" t="s">
        <v>630</v>
      </c>
      <c r="K163" s="48">
        <v>10251.5</v>
      </c>
      <c r="L163" s="48" t="s">
        <v>251</v>
      </c>
      <c r="M163" s="49" t="s">
        <v>225</v>
      </c>
      <c r="N163" s="49"/>
      <c r="O163" s="50" t="s">
        <v>631</v>
      </c>
      <c r="P163" s="50" t="s">
        <v>628</v>
      </c>
    </row>
    <row r="164" spans="1:16" ht="13.5" thickBot="1">
      <c r="A164" s="20" t="str">
        <f t="shared" si="12"/>
        <v> BBS 82 </v>
      </c>
      <c r="B164" s="3" t="str">
        <f t="shared" si="13"/>
        <v>I</v>
      </c>
      <c r="C164" s="20">
        <f t="shared" si="14"/>
        <v>46798.216</v>
      </c>
      <c r="D164" s="9" t="str">
        <f t="shared" si="15"/>
        <v>vis</v>
      </c>
      <c r="E164" s="47">
        <f>VLOOKUP(C164,A!C$21:E$973,3,FALSE)</f>
        <v>10313.016178664169</v>
      </c>
      <c r="F164" s="3" t="s">
        <v>145</v>
      </c>
      <c r="G164" s="9" t="str">
        <f t="shared" si="16"/>
        <v>46798.216</v>
      </c>
      <c r="H164" s="20">
        <f t="shared" si="17"/>
        <v>10313</v>
      </c>
      <c r="I164" s="48" t="s">
        <v>632</v>
      </c>
      <c r="J164" s="49" t="s">
        <v>633</v>
      </c>
      <c r="K164" s="48">
        <v>10313</v>
      </c>
      <c r="L164" s="48" t="s">
        <v>248</v>
      </c>
      <c r="M164" s="49" t="s">
        <v>225</v>
      </c>
      <c r="N164" s="49"/>
      <c r="O164" s="50" t="s">
        <v>226</v>
      </c>
      <c r="P164" s="50" t="s">
        <v>628</v>
      </c>
    </row>
    <row r="165" spans="1:16" ht="13.5" thickBot="1">
      <c r="A165" s="20" t="str">
        <f t="shared" si="12"/>
        <v> BBS 84 </v>
      </c>
      <c r="B165" s="3" t="str">
        <f t="shared" si="13"/>
        <v>II</v>
      </c>
      <c r="C165" s="20">
        <f t="shared" si="14"/>
        <v>47007.58</v>
      </c>
      <c r="D165" s="9" t="str">
        <f t="shared" si="15"/>
        <v>vis</v>
      </c>
      <c r="E165" s="47">
        <f>VLOOKUP(C165,A!C$21:E$973,3,FALSE)</f>
        <v>10703.497006442345</v>
      </c>
      <c r="F165" s="3" t="s">
        <v>145</v>
      </c>
      <c r="G165" s="9" t="str">
        <f t="shared" si="16"/>
        <v>47007.580</v>
      </c>
      <c r="H165" s="20">
        <f t="shared" si="17"/>
        <v>10703.5</v>
      </c>
      <c r="I165" s="48" t="s">
        <v>634</v>
      </c>
      <c r="J165" s="49" t="s">
        <v>635</v>
      </c>
      <c r="K165" s="48">
        <v>10703.5</v>
      </c>
      <c r="L165" s="48" t="s">
        <v>475</v>
      </c>
      <c r="M165" s="49" t="s">
        <v>225</v>
      </c>
      <c r="N165" s="49"/>
      <c r="O165" s="50" t="s">
        <v>226</v>
      </c>
      <c r="P165" s="50" t="s">
        <v>636</v>
      </c>
    </row>
    <row r="166" spans="1:16" ht="13.5" thickBot="1">
      <c r="A166" s="20" t="str">
        <f t="shared" si="12"/>
        <v> BBS 85 </v>
      </c>
      <c r="B166" s="3" t="str">
        <f t="shared" si="13"/>
        <v>I</v>
      </c>
      <c r="C166" s="20">
        <f t="shared" si="14"/>
        <v>47055.58</v>
      </c>
      <c r="D166" s="9" t="str">
        <f t="shared" si="15"/>
        <v>vis</v>
      </c>
      <c r="E166" s="47">
        <f>VLOOKUP(C166,A!C$21:E$973,3,FALSE)</f>
        <v>10793.020896573182</v>
      </c>
      <c r="F166" s="3" t="s">
        <v>145</v>
      </c>
      <c r="G166" s="9" t="str">
        <f t="shared" si="16"/>
        <v>47055.580</v>
      </c>
      <c r="H166" s="20">
        <f t="shared" si="17"/>
        <v>10793</v>
      </c>
      <c r="I166" s="48" t="s">
        <v>637</v>
      </c>
      <c r="J166" s="49" t="s">
        <v>638</v>
      </c>
      <c r="K166" s="48">
        <v>10793</v>
      </c>
      <c r="L166" s="48" t="s">
        <v>193</v>
      </c>
      <c r="M166" s="49" t="s">
        <v>225</v>
      </c>
      <c r="N166" s="49"/>
      <c r="O166" s="50" t="s">
        <v>226</v>
      </c>
      <c r="P166" s="50" t="s">
        <v>639</v>
      </c>
    </row>
    <row r="167" spans="1:16" ht="13.5" thickBot="1">
      <c r="A167" s="20" t="str">
        <f t="shared" si="12"/>
        <v> BBS 86 </v>
      </c>
      <c r="B167" s="3" t="str">
        <f t="shared" si="13"/>
        <v>I</v>
      </c>
      <c r="C167" s="20">
        <f t="shared" si="14"/>
        <v>47097.385999999999</v>
      </c>
      <c r="D167" s="9" t="str">
        <f t="shared" si="15"/>
        <v>vis</v>
      </c>
      <c r="E167" s="47">
        <f>VLOOKUP(C167,A!C$21:E$973,3,FALSE)</f>
        <v>10870.992474715045</v>
      </c>
      <c r="F167" s="3" t="s">
        <v>145</v>
      </c>
      <c r="G167" s="9" t="str">
        <f t="shared" si="16"/>
        <v>47097.386</v>
      </c>
      <c r="H167" s="20">
        <f t="shared" si="17"/>
        <v>10871</v>
      </c>
      <c r="I167" s="48" t="s">
        <v>640</v>
      </c>
      <c r="J167" s="49" t="s">
        <v>641</v>
      </c>
      <c r="K167" s="48">
        <v>10871</v>
      </c>
      <c r="L167" s="48" t="s">
        <v>265</v>
      </c>
      <c r="M167" s="49" t="s">
        <v>225</v>
      </c>
      <c r="N167" s="49"/>
      <c r="O167" s="50" t="s">
        <v>226</v>
      </c>
      <c r="P167" s="50" t="s">
        <v>642</v>
      </c>
    </row>
    <row r="168" spans="1:16" ht="13.5" thickBot="1">
      <c r="A168" s="20" t="str">
        <f t="shared" si="12"/>
        <v> BBS 87 </v>
      </c>
      <c r="B168" s="3" t="str">
        <f t="shared" si="13"/>
        <v>I</v>
      </c>
      <c r="C168" s="20">
        <f t="shared" si="14"/>
        <v>47169.24</v>
      </c>
      <c r="D168" s="9" t="str">
        <f t="shared" si="15"/>
        <v>vis</v>
      </c>
      <c r="E168" s="47">
        <f>VLOOKUP(C168,A!C$21:E$973,3,FALSE)</f>
        <v>11005.006008078817</v>
      </c>
      <c r="F168" s="3" t="s">
        <v>145</v>
      </c>
      <c r="G168" s="9" t="str">
        <f t="shared" si="16"/>
        <v>47169.240</v>
      </c>
      <c r="H168" s="20">
        <f t="shared" si="17"/>
        <v>11005</v>
      </c>
      <c r="I168" s="48" t="s">
        <v>643</v>
      </c>
      <c r="J168" s="49" t="s">
        <v>644</v>
      </c>
      <c r="K168" s="48">
        <v>11005</v>
      </c>
      <c r="L168" s="48" t="s">
        <v>216</v>
      </c>
      <c r="M168" s="49" t="s">
        <v>225</v>
      </c>
      <c r="N168" s="49"/>
      <c r="O168" s="50" t="s">
        <v>226</v>
      </c>
      <c r="P168" s="50" t="s">
        <v>645</v>
      </c>
    </row>
    <row r="169" spans="1:16" ht="13.5" thickBot="1">
      <c r="A169" s="20" t="str">
        <f t="shared" si="12"/>
        <v> BBS 89 </v>
      </c>
      <c r="B169" s="3" t="str">
        <f t="shared" si="13"/>
        <v>I</v>
      </c>
      <c r="C169" s="20">
        <f t="shared" si="14"/>
        <v>47411.593999999997</v>
      </c>
      <c r="D169" s="9" t="str">
        <f t="shared" si="15"/>
        <v>vis</v>
      </c>
      <c r="E169" s="47">
        <f>VLOOKUP(C169,A!C$21:E$973,3,FALSE)</f>
        <v>11457.015859511495</v>
      </c>
      <c r="F169" s="3" t="s">
        <v>145</v>
      </c>
      <c r="G169" s="9" t="str">
        <f t="shared" si="16"/>
        <v>47411.594</v>
      </c>
      <c r="H169" s="20">
        <f t="shared" si="17"/>
        <v>11457</v>
      </c>
      <c r="I169" s="48" t="s">
        <v>646</v>
      </c>
      <c r="J169" s="49" t="s">
        <v>647</v>
      </c>
      <c r="K169" s="48">
        <v>11457</v>
      </c>
      <c r="L169" s="48" t="s">
        <v>248</v>
      </c>
      <c r="M169" s="49" t="s">
        <v>225</v>
      </c>
      <c r="N169" s="49"/>
      <c r="O169" s="50" t="s">
        <v>226</v>
      </c>
      <c r="P169" s="50" t="s">
        <v>648</v>
      </c>
    </row>
    <row r="170" spans="1:16" ht="13.5" thickBot="1">
      <c r="A170" s="20" t="str">
        <f t="shared" si="12"/>
        <v> BBS 90 </v>
      </c>
      <c r="B170" s="3" t="str">
        <f t="shared" si="13"/>
        <v>I</v>
      </c>
      <c r="C170" s="20">
        <f t="shared" si="14"/>
        <v>47461.462</v>
      </c>
      <c r="D170" s="9" t="str">
        <f t="shared" si="15"/>
        <v>vis</v>
      </c>
      <c r="E170" s="47">
        <f>VLOOKUP(C170,A!C$21:E$973,3,FALSE)</f>
        <v>11550.02372103326</v>
      </c>
      <c r="F170" s="3" t="s">
        <v>145</v>
      </c>
      <c r="G170" s="9" t="str">
        <f t="shared" si="16"/>
        <v>47461.462</v>
      </c>
      <c r="H170" s="20">
        <f t="shared" si="17"/>
        <v>11550</v>
      </c>
      <c r="I170" s="48" t="s">
        <v>649</v>
      </c>
      <c r="J170" s="49" t="s">
        <v>650</v>
      </c>
      <c r="K170" s="48">
        <v>11550</v>
      </c>
      <c r="L170" s="48" t="s">
        <v>410</v>
      </c>
      <c r="M170" s="49" t="s">
        <v>225</v>
      </c>
      <c r="N170" s="49"/>
      <c r="O170" s="50" t="s">
        <v>226</v>
      </c>
      <c r="P170" s="50" t="s">
        <v>651</v>
      </c>
    </row>
    <row r="171" spans="1:16" ht="13.5" thickBot="1">
      <c r="A171" s="20" t="str">
        <f t="shared" si="12"/>
        <v> BBS 91 </v>
      </c>
      <c r="B171" s="3" t="str">
        <f t="shared" si="13"/>
        <v>I</v>
      </c>
      <c r="C171" s="20">
        <f t="shared" si="14"/>
        <v>47547.241000000002</v>
      </c>
      <c r="D171" s="9" t="str">
        <f t="shared" si="15"/>
        <v>vis</v>
      </c>
      <c r="E171" s="47">
        <f>VLOOKUP(C171,A!C$21:E$973,3,FALSE)</f>
        <v>11710.008507940202</v>
      </c>
      <c r="F171" s="3" t="s">
        <v>145</v>
      </c>
      <c r="G171" s="9" t="str">
        <f t="shared" si="16"/>
        <v>47547.241</v>
      </c>
      <c r="H171" s="20">
        <f t="shared" si="17"/>
        <v>11710</v>
      </c>
      <c r="I171" s="48" t="s">
        <v>652</v>
      </c>
      <c r="J171" s="49" t="s">
        <v>653</v>
      </c>
      <c r="K171" s="48">
        <v>11710</v>
      </c>
      <c r="L171" s="48" t="s">
        <v>233</v>
      </c>
      <c r="M171" s="49" t="s">
        <v>225</v>
      </c>
      <c r="N171" s="49"/>
      <c r="O171" s="50" t="s">
        <v>226</v>
      </c>
      <c r="P171" s="50" t="s">
        <v>654</v>
      </c>
    </row>
    <row r="172" spans="1:16" ht="13.5" thickBot="1">
      <c r="A172" s="20" t="str">
        <f t="shared" si="12"/>
        <v> BBS 91 </v>
      </c>
      <c r="B172" s="3" t="str">
        <f t="shared" si="13"/>
        <v>II</v>
      </c>
      <c r="C172" s="20">
        <f t="shared" si="14"/>
        <v>47740.535000000003</v>
      </c>
      <c r="D172" s="9" t="str">
        <f t="shared" si="15"/>
        <v>vis</v>
      </c>
      <c r="E172" s="47">
        <f>VLOOKUP(C172,A!C$21:E$973,3,FALSE)</f>
        <v>12070.517483334992</v>
      </c>
      <c r="F172" s="3" t="s">
        <v>145</v>
      </c>
      <c r="G172" s="9" t="str">
        <f t="shared" si="16"/>
        <v>47740.535</v>
      </c>
      <c r="H172" s="20">
        <f t="shared" si="17"/>
        <v>12070.5</v>
      </c>
      <c r="I172" s="48" t="s">
        <v>655</v>
      </c>
      <c r="J172" s="49" t="s">
        <v>656</v>
      </c>
      <c r="K172" s="48">
        <v>12070.5</v>
      </c>
      <c r="L172" s="48" t="s">
        <v>248</v>
      </c>
      <c r="M172" s="49" t="s">
        <v>225</v>
      </c>
      <c r="N172" s="49"/>
      <c r="O172" s="50" t="s">
        <v>226</v>
      </c>
      <c r="P172" s="50" t="s">
        <v>654</v>
      </c>
    </row>
    <row r="173" spans="1:16" ht="13.5" thickBot="1">
      <c r="A173" s="20" t="str">
        <f t="shared" si="12"/>
        <v> BBS 93 </v>
      </c>
      <c r="B173" s="3" t="str">
        <f t="shared" si="13"/>
        <v>I</v>
      </c>
      <c r="C173" s="20">
        <f t="shared" si="14"/>
        <v>47854.451000000001</v>
      </c>
      <c r="D173" s="9" t="str">
        <f t="shared" si="15"/>
        <v>vis</v>
      </c>
      <c r="E173" s="47">
        <f>VLOOKUP(C173,A!C$21:E$973,3,FALSE)</f>
        <v>12282.980055587994</v>
      </c>
      <c r="F173" s="3" t="s">
        <v>145</v>
      </c>
      <c r="G173" s="9" t="str">
        <f t="shared" si="16"/>
        <v>47854.451</v>
      </c>
      <c r="H173" s="20">
        <f t="shared" si="17"/>
        <v>12283</v>
      </c>
      <c r="I173" s="48" t="s">
        <v>657</v>
      </c>
      <c r="J173" s="49" t="s">
        <v>658</v>
      </c>
      <c r="K173" s="48">
        <v>12283</v>
      </c>
      <c r="L173" s="48" t="s">
        <v>238</v>
      </c>
      <c r="M173" s="49" t="s">
        <v>225</v>
      </c>
      <c r="N173" s="49"/>
      <c r="O173" s="50" t="s">
        <v>226</v>
      </c>
      <c r="P173" s="50" t="s">
        <v>659</v>
      </c>
    </row>
    <row r="174" spans="1:16" ht="13.5" thickBot="1">
      <c r="A174" s="20" t="str">
        <f t="shared" si="12"/>
        <v> BBS 96 </v>
      </c>
      <c r="B174" s="3" t="str">
        <f t="shared" si="13"/>
        <v>I</v>
      </c>
      <c r="C174" s="20">
        <f t="shared" si="14"/>
        <v>48123.627</v>
      </c>
      <c r="D174" s="9" t="str">
        <f t="shared" si="15"/>
        <v>vis</v>
      </c>
      <c r="E174" s="47">
        <f>VLOOKUP(C174,A!C$21:E$973,3,FALSE)</f>
        <v>12785.015110793367</v>
      </c>
      <c r="F174" s="3" t="s">
        <v>145</v>
      </c>
      <c r="G174" s="9" t="str">
        <f t="shared" si="16"/>
        <v>48123.627</v>
      </c>
      <c r="H174" s="20">
        <f t="shared" si="17"/>
        <v>12785</v>
      </c>
      <c r="I174" s="48" t="s">
        <v>660</v>
      </c>
      <c r="J174" s="49" t="s">
        <v>661</v>
      </c>
      <c r="K174" s="48">
        <v>12785</v>
      </c>
      <c r="L174" s="48" t="s">
        <v>298</v>
      </c>
      <c r="M174" s="49" t="s">
        <v>225</v>
      </c>
      <c r="N174" s="49"/>
      <c r="O174" s="50" t="s">
        <v>226</v>
      </c>
      <c r="P174" s="50" t="s">
        <v>662</v>
      </c>
    </row>
    <row r="175" spans="1:16" ht="13.5" thickBot="1">
      <c r="A175" s="20" t="str">
        <f t="shared" si="12"/>
        <v> BBS 97 </v>
      </c>
      <c r="B175" s="3" t="str">
        <f t="shared" si="13"/>
        <v>II</v>
      </c>
      <c r="C175" s="20">
        <f t="shared" si="14"/>
        <v>48255.271999999997</v>
      </c>
      <c r="D175" s="9" t="str">
        <f t="shared" si="15"/>
        <v>vis</v>
      </c>
      <c r="E175" s="47">
        <f>VLOOKUP(C175,A!C$21:E$973,3,FALSE)</f>
        <v>13030.543704882401</v>
      </c>
      <c r="F175" s="3" t="s">
        <v>145</v>
      </c>
      <c r="G175" s="9" t="str">
        <f t="shared" si="16"/>
        <v>48255.272</v>
      </c>
      <c r="H175" s="20">
        <f t="shared" si="17"/>
        <v>13030.5</v>
      </c>
      <c r="I175" s="48" t="s">
        <v>663</v>
      </c>
      <c r="J175" s="49" t="s">
        <v>664</v>
      </c>
      <c r="K175" s="48">
        <v>13030.5</v>
      </c>
      <c r="L175" s="48" t="s">
        <v>255</v>
      </c>
      <c r="M175" s="49" t="s">
        <v>225</v>
      </c>
      <c r="N175" s="49"/>
      <c r="O175" s="50" t="s">
        <v>226</v>
      </c>
      <c r="P175" s="50" t="s">
        <v>665</v>
      </c>
    </row>
    <row r="176" spans="1:16" ht="13.5" thickBot="1">
      <c r="A176" s="20" t="str">
        <f t="shared" si="12"/>
        <v> BBS 98 </v>
      </c>
      <c r="B176" s="3" t="str">
        <f t="shared" si="13"/>
        <v>I</v>
      </c>
      <c r="C176" s="20">
        <f t="shared" si="14"/>
        <v>48470.538</v>
      </c>
      <c r="D176" s="9" t="str">
        <f t="shared" si="15"/>
        <v>vis</v>
      </c>
      <c r="E176" s="47">
        <f>VLOOKUP(C176,A!C$21:E$973,3,FALSE)</f>
        <v>13432.032240984583</v>
      </c>
      <c r="F176" s="3" t="s">
        <v>145</v>
      </c>
      <c r="G176" s="9" t="str">
        <f t="shared" si="16"/>
        <v>48470.538</v>
      </c>
      <c r="H176" s="20">
        <f t="shared" si="17"/>
        <v>13432</v>
      </c>
      <c r="I176" s="48" t="s">
        <v>666</v>
      </c>
      <c r="J176" s="49" t="s">
        <v>667</v>
      </c>
      <c r="K176" s="48">
        <v>13432</v>
      </c>
      <c r="L176" s="48" t="s">
        <v>472</v>
      </c>
      <c r="M176" s="49" t="s">
        <v>225</v>
      </c>
      <c r="N176" s="49"/>
      <c r="O176" s="50" t="s">
        <v>226</v>
      </c>
      <c r="P176" s="50" t="s">
        <v>668</v>
      </c>
    </row>
    <row r="177" spans="1:16" ht="13.5" thickBot="1">
      <c r="A177" s="20" t="str">
        <f t="shared" si="12"/>
        <v> BBS 99 </v>
      </c>
      <c r="B177" s="3" t="str">
        <f t="shared" si="13"/>
        <v>I</v>
      </c>
      <c r="C177" s="20">
        <f t="shared" si="14"/>
        <v>48543.436000000002</v>
      </c>
      <c r="D177" s="9" t="str">
        <f t="shared" si="15"/>
        <v>vis</v>
      </c>
      <c r="E177" s="47">
        <f>VLOOKUP(C177,A!C$21:E$973,3,FALSE)</f>
        <v>13567.992918958704</v>
      </c>
      <c r="F177" s="3" t="s">
        <v>145</v>
      </c>
      <c r="G177" s="9" t="str">
        <f t="shared" si="16"/>
        <v>48543.436</v>
      </c>
      <c r="H177" s="20">
        <f t="shared" si="17"/>
        <v>13568</v>
      </c>
      <c r="I177" s="48" t="s">
        <v>669</v>
      </c>
      <c r="J177" s="49" t="s">
        <v>670</v>
      </c>
      <c r="K177" s="48">
        <v>13568</v>
      </c>
      <c r="L177" s="48" t="s">
        <v>265</v>
      </c>
      <c r="M177" s="49" t="s">
        <v>225</v>
      </c>
      <c r="N177" s="49"/>
      <c r="O177" s="50" t="s">
        <v>226</v>
      </c>
      <c r="P177" s="50" t="s">
        <v>671</v>
      </c>
    </row>
    <row r="178" spans="1:16" ht="13.5" thickBot="1">
      <c r="A178" s="20" t="str">
        <f t="shared" si="12"/>
        <v> BBS 102 </v>
      </c>
      <c r="B178" s="3" t="str">
        <f t="shared" si="13"/>
        <v>II</v>
      </c>
      <c r="C178" s="20">
        <f t="shared" si="14"/>
        <v>48845.563999999998</v>
      </c>
      <c r="D178" s="9" t="str">
        <f t="shared" si="15"/>
        <v>vis</v>
      </c>
      <c r="E178" s="47">
        <f>VLOOKUP(C178,A!C$21:E$973,3,FALSE)</f>
        <v>14131.486124738891</v>
      </c>
      <c r="F178" s="3" t="s">
        <v>145</v>
      </c>
      <c r="G178" s="9" t="str">
        <f t="shared" si="16"/>
        <v>48845.564</v>
      </c>
      <c r="H178" s="20">
        <f t="shared" si="17"/>
        <v>14131.5</v>
      </c>
      <c r="I178" s="48" t="s">
        <v>672</v>
      </c>
      <c r="J178" s="49" t="s">
        <v>673</v>
      </c>
      <c r="K178" s="48">
        <v>14131.5</v>
      </c>
      <c r="L178" s="48" t="s">
        <v>310</v>
      </c>
      <c r="M178" s="49" t="s">
        <v>225</v>
      </c>
      <c r="N178" s="49"/>
      <c r="O178" s="50" t="s">
        <v>226</v>
      </c>
      <c r="P178" s="50" t="s">
        <v>674</v>
      </c>
    </row>
    <row r="179" spans="1:16" ht="13.5" thickBot="1">
      <c r="A179" s="20" t="str">
        <f t="shared" si="12"/>
        <v> BBS 103 </v>
      </c>
      <c r="B179" s="3" t="str">
        <f t="shared" si="13"/>
        <v>II</v>
      </c>
      <c r="C179" s="20">
        <f t="shared" si="14"/>
        <v>49026.25</v>
      </c>
      <c r="D179" s="9" t="str">
        <f t="shared" si="15"/>
        <v>vis</v>
      </c>
      <c r="E179" s="47">
        <f>VLOOKUP(C179,A!C$21:E$973,3,FALSE)</f>
        <v>14468.480158325981</v>
      </c>
      <c r="F179" s="3" t="s">
        <v>145</v>
      </c>
      <c r="G179" s="9" t="str">
        <f t="shared" si="16"/>
        <v>49026.250</v>
      </c>
      <c r="H179" s="20">
        <f t="shared" si="17"/>
        <v>14468.5</v>
      </c>
      <c r="I179" s="48" t="s">
        <v>675</v>
      </c>
      <c r="J179" s="49" t="s">
        <v>676</v>
      </c>
      <c r="K179" s="48">
        <v>14468.5</v>
      </c>
      <c r="L179" s="48" t="s">
        <v>238</v>
      </c>
      <c r="M179" s="49" t="s">
        <v>225</v>
      </c>
      <c r="N179" s="49"/>
      <c r="O179" s="50" t="s">
        <v>226</v>
      </c>
      <c r="P179" s="50" t="s">
        <v>677</v>
      </c>
    </row>
    <row r="180" spans="1:16" ht="13.5" thickBot="1">
      <c r="A180" s="20" t="str">
        <f t="shared" si="12"/>
        <v> BBS 105 </v>
      </c>
      <c r="B180" s="3" t="str">
        <f t="shared" si="13"/>
        <v>I</v>
      </c>
      <c r="C180" s="20">
        <f t="shared" si="14"/>
        <v>49313.375</v>
      </c>
      <c r="D180" s="9" t="str">
        <f t="shared" si="15"/>
        <v>vis</v>
      </c>
      <c r="E180" s="47">
        <f>VLOOKUP(C180,A!C$21:E$973,3,FALSE)</f>
        <v>15003.991553197155</v>
      </c>
      <c r="F180" s="3" t="s">
        <v>145</v>
      </c>
      <c r="G180" s="9" t="str">
        <f t="shared" si="16"/>
        <v>49313.375</v>
      </c>
      <c r="H180" s="20">
        <f t="shared" si="17"/>
        <v>15004</v>
      </c>
      <c r="I180" s="48" t="s">
        <v>678</v>
      </c>
      <c r="J180" s="49" t="s">
        <v>679</v>
      </c>
      <c r="K180" s="48">
        <v>15004</v>
      </c>
      <c r="L180" s="48" t="s">
        <v>171</v>
      </c>
      <c r="M180" s="49" t="s">
        <v>225</v>
      </c>
      <c r="N180" s="49"/>
      <c r="O180" s="50" t="s">
        <v>226</v>
      </c>
      <c r="P180" s="50" t="s">
        <v>680</v>
      </c>
    </row>
    <row r="181" spans="1:16" ht="13.5" thickBot="1">
      <c r="A181" s="20" t="str">
        <f t="shared" si="12"/>
        <v> BBS 108 </v>
      </c>
      <c r="B181" s="3" t="str">
        <f t="shared" si="13"/>
        <v>I</v>
      </c>
      <c r="C181" s="20">
        <f t="shared" si="14"/>
        <v>49705.317999999999</v>
      </c>
      <c r="D181" s="9" t="str">
        <f t="shared" si="15"/>
        <v>vis</v>
      </c>
      <c r="E181" s="47">
        <f>VLOOKUP(C181,A!C$21:E$973,3,FALSE)</f>
        <v>15734.997012979449</v>
      </c>
      <c r="F181" s="3" t="s">
        <v>145</v>
      </c>
      <c r="G181" s="9" t="str">
        <f t="shared" si="16"/>
        <v>49705.318</v>
      </c>
      <c r="H181" s="20">
        <f t="shared" si="17"/>
        <v>15735</v>
      </c>
      <c r="I181" s="48" t="s">
        <v>681</v>
      </c>
      <c r="J181" s="49" t="s">
        <v>682</v>
      </c>
      <c r="K181" s="48">
        <v>15735</v>
      </c>
      <c r="L181" s="48" t="s">
        <v>343</v>
      </c>
      <c r="M181" s="49" t="s">
        <v>225</v>
      </c>
      <c r="N181" s="49"/>
      <c r="O181" s="50" t="s">
        <v>226</v>
      </c>
      <c r="P181" s="50" t="s">
        <v>683</v>
      </c>
    </row>
    <row r="182" spans="1:16" ht="13.5" thickBot="1">
      <c r="A182" s="20" t="str">
        <f t="shared" si="12"/>
        <v> BBS 110 </v>
      </c>
      <c r="B182" s="3" t="str">
        <f t="shared" si="13"/>
        <v>I</v>
      </c>
      <c r="C182" s="20">
        <f t="shared" si="14"/>
        <v>49983.584000000003</v>
      </c>
      <c r="D182" s="9" t="str">
        <f t="shared" si="15"/>
        <v>vis</v>
      </c>
      <c r="E182" s="47">
        <f>VLOOKUP(C182,A!C$21:E$973,3,FALSE)</f>
        <v>16253.985654878355</v>
      </c>
      <c r="F182" s="3" t="s">
        <v>145</v>
      </c>
      <c r="G182" s="9" t="str">
        <f t="shared" si="16"/>
        <v>49983.584</v>
      </c>
      <c r="H182" s="20">
        <f t="shared" si="17"/>
        <v>16254</v>
      </c>
      <c r="I182" s="48" t="s">
        <v>684</v>
      </c>
      <c r="J182" s="49" t="s">
        <v>685</v>
      </c>
      <c r="K182" s="48">
        <v>16254</v>
      </c>
      <c r="L182" s="48" t="s">
        <v>180</v>
      </c>
      <c r="M182" s="49" t="s">
        <v>225</v>
      </c>
      <c r="N182" s="49"/>
      <c r="O182" s="50" t="s">
        <v>226</v>
      </c>
      <c r="P182" s="50" t="s">
        <v>686</v>
      </c>
    </row>
    <row r="183" spans="1:16" ht="13.5" thickBot="1">
      <c r="A183" s="20" t="str">
        <f t="shared" si="12"/>
        <v> BBS 113 </v>
      </c>
      <c r="B183" s="3" t="str">
        <f t="shared" si="13"/>
        <v>I</v>
      </c>
      <c r="C183" s="20">
        <f t="shared" si="14"/>
        <v>49990.533000000003</v>
      </c>
      <c r="D183" s="9" t="str">
        <f t="shared" si="15"/>
        <v>vis</v>
      </c>
      <c r="E183" s="47">
        <f>VLOOKUP(C183,A!C$21:E$973,3,FALSE)</f>
        <v>16266.94610305584</v>
      </c>
      <c r="F183" s="3" t="s">
        <v>145</v>
      </c>
      <c r="G183" s="9" t="str">
        <f t="shared" si="16"/>
        <v>49990.533</v>
      </c>
      <c r="H183" s="20">
        <f t="shared" si="17"/>
        <v>16267</v>
      </c>
      <c r="I183" s="48" t="s">
        <v>687</v>
      </c>
      <c r="J183" s="49" t="s">
        <v>688</v>
      </c>
      <c r="K183" s="48">
        <v>16267</v>
      </c>
      <c r="L183" s="48" t="s">
        <v>689</v>
      </c>
      <c r="M183" s="49" t="s">
        <v>225</v>
      </c>
      <c r="N183" s="49"/>
      <c r="O183" s="50" t="s">
        <v>690</v>
      </c>
      <c r="P183" s="50" t="s">
        <v>691</v>
      </c>
    </row>
    <row r="184" spans="1:16" ht="13.5" thickBot="1">
      <c r="A184" s="20" t="str">
        <f t="shared" si="12"/>
        <v> BBS 114 </v>
      </c>
      <c r="B184" s="3" t="str">
        <f t="shared" si="13"/>
        <v>I</v>
      </c>
      <c r="C184" s="20">
        <f t="shared" si="14"/>
        <v>50423.243999999999</v>
      </c>
      <c r="D184" s="9" t="str">
        <f t="shared" si="15"/>
        <v>vis</v>
      </c>
      <c r="E184" s="47">
        <f>VLOOKUP(C184,A!C$21:E$973,3,FALSE)</f>
        <v>17073.98718685592</v>
      </c>
      <c r="F184" s="3" t="s">
        <v>145</v>
      </c>
      <c r="G184" s="9" t="str">
        <f t="shared" si="16"/>
        <v>50423.244</v>
      </c>
      <c r="H184" s="20">
        <f t="shared" si="17"/>
        <v>17074</v>
      </c>
      <c r="I184" s="48" t="s">
        <v>692</v>
      </c>
      <c r="J184" s="49" t="s">
        <v>693</v>
      </c>
      <c r="K184" s="48">
        <v>17074</v>
      </c>
      <c r="L184" s="48" t="s">
        <v>310</v>
      </c>
      <c r="M184" s="49" t="s">
        <v>225</v>
      </c>
      <c r="N184" s="49"/>
      <c r="O184" s="50" t="s">
        <v>226</v>
      </c>
      <c r="P184" s="50" t="s">
        <v>694</v>
      </c>
    </row>
    <row r="185" spans="1:16" ht="13.5" thickBot="1">
      <c r="A185" s="20" t="str">
        <f t="shared" si="12"/>
        <v> BBS 115 </v>
      </c>
      <c r="B185" s="3" t="str">
        <f t="shared" si="13"/>
        <v>I</v>
      </c>
      <c r="C185" s="20">
        <f t="shared" si="14"/>
        <v>50672.567999999999</v>
      </c>
      <c r="D185" s="9" t="str">
        <f t="shared" si="15"/>
        <v>vis</v>
      </c>
      <c r="E185" s="47">
        <f>VLOOKUP(C185,A!C$21:E$973,3,FALSE)</f>
        <v>17538.996653168015</v>
      </c>
      <c r="F185" s="3" t="s">
        <v>145</v>
      </c>
      <c r="G185" s="9" t="str">
        <f t="shared" si="16"/>
        <v>50672.568</v>
      </c>
      <c r="H185" s="20">
        <f t="shared" si="17"/>
        <v>17539</v>
      </c>
      <c r="I185" s="48" t="s">
        <v>695</v>
      </c>
      <c r="J185" s="49" t="s">
        <v>696</v>
      </c>
      <c r="K185" s="48">
        <v>17539</v>
      </c>
      <c r="L185" s="48" t="s">
        <v>388</v>
      </c>
      <c r="M185" s="49" t="s">
        <v>225</v>
      </c>
      <c r="N185" s="49"/>
      <c r="O185" s="50" t="s">
        <v>226</v>
      </c>
      <c r="P185" s="50" t="s">
        <v>697</v>
      </c>
    </row>
    <row r="186" spans="1:16" ht="13.5" thickBot="1">
      <c r="A186" s="20" t="str">
        <f t="shared" si="12"/>
        <v> BBS 117 </v>
      </c>
      <c r="B186" s="3" t="str">
        <f t="shared" si="13"/>
        <v>I</v>
      </c>
      <c r="C186" s="20">
        <f t="shared" si="14"/>
        <v>50823.231</v>
      </c>
      <c r="D186" s="9" t="str">
        <f t="shared" si="15"/>
        <v>vis</v>
      </c>
      <c r="E186" s="47">
        <f>VLOOKUP(C186,A!C$21:E$973,3,FALSE)</f>
        <v>17819.99535855931</v>
      </c>
      <c r="F186" s="3" t="s">
        <v>145</v>
      </c>
      <c r="G186" s="9" t="str">
        <f t="shared" si="16"/>
        <v>50823.231</v>
      </c>
      <c r="H186" s="20">
        <f t="shared" si="17"/>
        <v>17820</v>
      </c>
      <c r="I186" s="48" t="s">
        <v>698</v>
      </c>
      <c r="J186" s="49" t="s">
        <v>699</v>
      </c>
      <c r="K186" s="48">
        <v>17820</v>
      </c>
      <c r="L186" s="48" t="s">
        <v>265</v>
      </c>
      <c r="M186" s="49" t="s">
        <v>225</v>
      </c>
      <c r="N186" s="49"/>
      <c r="O186" s="50" t="s">
        <v>226</v>
      </c>
      <c r="P186" s="50" t="s">
        <v>700</v>
      </c>
    </row>
    <row r="187" spans="1:16" ht="13.5" thickBot="1">
      <c r="A187" s="20" t="str">
        <f t="shared" si="12"/>
        <v> BBS 119 </v>
      </c>
      <c r="B187" s="3" t="str">
        <f t="shared" si="13"/>
        <v>I</v>
      </c>
      <c r="C187" s="20">
        <f t="shared" si="14"/>
        <v>51058.595000000001</v>
      </c>
      <c r="D187" s="9" t="str">
        <f t="shared" si="15"/>
        <v>vis</v>
      </c>
      <c r="E187" s="47">
        <f>VLOOKUP(C187,A!C$21:E$973,3,FALSE)</f>
        <v>18258.968293491689</v>
      </c>
      <c r="F187" s="3" t="s">
        <v>145</v>
      </c>
      <c r="G187" s="9" t="str">
        <f t="shared" si="16"/>
        <v>51058.595</v>
      </c>
      <c r="H187" s="20">
        <f t="shared" si="17"/>
        <v>18259</v>
      </c>
      <c r="I187" s="48" t="s">
        <v>701</v>
      </c>
      <c r="J187" s="49" t="s">
        <v>702</v>
      </c>
      <c r="K187" s="48">
        <v>18259</v>
      </c>
      <c r="L187" s="48" t="s">
        <v>196</v>
      </c>
      <c r="M187" s="49" t="s">
        <v>225</v>
      </c>
      <c r="N187" s="49"/>
      <c r="O187" s="50" t="s">
        <v>226</v>
      </c>
      <c r="P187" s="50" t="s">
        <v>703</v>
      </c>
    </row>
    <row r="188" spans="1:16" ht="13.5" thickBot="1">
      <c r="A188" s="20" t="str">
        <f t="shared" si="12"/>
        <v> BBS 130 </v>
      </c>
      <c r="B188" s="3" t="str">
        <f t="shared" si="13"/>
        <v>I</v>
      </c>
      <c r="C188" s="20">
        <f t="shared" si="14"/>
        <v>52924.468000000001</v>
      </c>
      <c r="D188" s="9" t="str">
        <f t="shared" si="15"/>
        <v>vis</v>
      </c>
      <c r="E188" s="47">
        <f>VLOOKUP(C188,A!C$21:E$973,3,FALSE)</f>
        <v>21738.972657035301</v>
      </c>
      <c r="F188" s="3" t="s">
        <v>145</v>
      </c>
      <c r="G188" s="9" t="str">
        <f t="shared" si="16"/>
        <v>52924.468</v>
      </c>
      <c r="H188" s="20">
        <f t="shared" si="17"/>
        <v>21739</v>
      </c>
      <c r="I188" s="48" t="s">
        <v>726</v>
      </c>
      <c r="J188" s="49" t="s">
        <v>727</v>
      </c>
      <c r="K188" s="48">
        <v>21739</v>
      </c>
      <c r="L188" s="48" t="s">
        <v>728</v>
      </c>
      <c r="M188" s="49" t="s">
        <v>225</v>
      </c>
      <c r="N188" s="49"/>
      <c r="O188" s="50" t="s">
        <v>226</v>
      </c>
      <c r="P188" s="50" t="s">
        <v>729</v>
      </c>
    </row>
    <row r="189" spans="1:16" ht="13.5" thickBot="1">
      <c r="A189" s="20" t="str">
        <f t="shared" si="12"/>
        <v>OEJV 0003 </v>
      </c>
      <c r="B189" s="3" t="str">
        <f t="shared" si="13"/>
        <v>I</v>
      </c>
      <c r="C189" s="20">
        <f t="shared" si="14"/>
        <v>53252.616000000002</v>
      </c>
      <c r="D189" s="9" t="str">
        <f t="shared" si="15"/>
        <v>vis</v>
      </c>
      <c r="E189" s="47">
        <f>VLOOKUP(C189,A!C$21:E$973,3,FALSE)</f>
        <v>22350.995271590586</v>
      </c>
      <c r="F189" s="3" t="s">
        <v>145</v>
      </c>
      <c r="G189" s="9" t="str">
        <f t="shared" si="16"/>
        <v>53252.616</v>
      </c>
      <c r="H189" s="20">
        <f t="shared" si="17"/>
        <v>22351</v>
      </c>
      <c r="I189" s="48" t="s">
        <v>736</v>
      </c>
      <c r="J189" s="49" t="s">
        <v>737</v>
      </c>
      <c r="K189" s="48">
        <v>22351</v>
      </c>
      <c r="L189" s="48" t="s">
        <v>171</v>
      </c>
      <c r="M189" s="49" t="s">
        <v>225</v>
      </c>
      <c r="N189" s="49"/>
      <c r="O189" s="50" t="s">
        <v>226</v>
      </c>
      <c r="P189" s="51" t="s">
        <v>738</v>
      </c>
    </row>
    <row r="190" spans="1:16" ht="13.5" thickBot="1">
      <c r="A190" s="20" t="str">
        <f t="shared" si="12"/>
        <v>IBVS 6153 </v>
      </c>
      <c r="B190" s="3" t="str">
        <f t="shared" si="13"/>
        <v>I</v>
      </c>
      <c r="C190" s="20">
        <f t="shared" si="14"/>
        <v>53687.438900000001</v>
      </c>
      <c r="D190" s="9" t="str">
        <f t="shared" si="15"/>
        <v>vis</v>
      </c>
      <c r="E190" s="47">
        <f>VLOOKUP(C190,A!C$21:E$973,3,FALSE)</f>
        <v>23161.975220048324</v>
      </c>
      <c r="F190" s="3" t="s">
        <v>145</v>
      </c>
      <c r="G190" s="9" t="str">
        <f t="shared" si="16"/>
        <v>53687.4389</v>
      </c>
      <c r="H190" s="20">
        <f t="shared" si="17"/>
        <v>23162</v>
      </c>
      <c r="I190" s="48" t="s">
        <v>752</v>
      </c>
      <c r="J190" s="49" t="s">
        <v>753</v>
      </c>
      <c r="K190" s="48">
        <v>23162</v>
      </c>
      <c r="L190" s="48" t="s">
        <v>754</v>
      </c>
      <c r="M190" s="49" t="s">
        <v>706</v>
      </c>
      <c r="N190" s="49" t="s">
        <v>755</v>
      </c>
      <c r="O190" s="50" t="s">
        <v>756</v>
      </c>
      <c r="P190" s="51" t="s">
        <v>757</v>
      </c>
    </row>
    <row r="191" spans="1:16" ht="13.5" thickBot="1">
      <c r="A191" s="20" t="str">
        <f t="shared" si="12"/>
        <v>IBVS 5843 </v>
      </c>
      <c r="B191" s="3" t="str">
        <f t="shared" si="13"/>
        <v>I</v>
      </c>
      <c r="C191" s="20">
        <f t="shared" si="14"/>
        <v>54040.775600000001</v>
      </c>
      <c r="D191" s="9" t="str">
        <f t="shared" si="15"/>
        <v>vis</v>
      </c>
      <c r="E191" s="47">
        <f>VLOOKUP(C191,A!C$21:E$973,3,FALSE)</f>
        <v>23820.976801506491</v>
      </c>
      <c r="F191" s="3" t="s">
        <v>145</v>
      </c>
      <c r="G191" s="9" t="str">
        <f t="shared" si="16"/>
        <v>54040.7756</v>
      </c>
      <c r="H191" s="20">
        <f t="shared" si="17"/>
        <v>23821</v>
      </c>
      <c r="I191" s="48" t="s">
        <v>768</v>
      </c>
      <c r="J191" s="49" t="s">
        <v>769</v>
      </c>
      <c r="K191" s="48">
        <v>23821</v>
      </c>
      <c r="L191" s="48" t="s">
        <v>770</v>
      </c>
      <c r="M191" s="49" t="s">
        <v>706</v>
      </c>
      <c r="N191" s="49" t="s">
        <v>771</v>
      </c>
      <c r="O191" s="50" t="s">
        <v>772</v>
      </c>
      <c r="P191" s="51" t="s">
        <v>773</v>
      </c>
    </row>
    <row r="192" spans="1:16" ht="13.5" thickBot="1">
      <c r="A192" s="20" t="str">
        <f t="shared" si="12"/>
        <v>IBVS 587 </v>
      </c>
      <c r="B192" s="3" t="str">
        <f t="shared" si="13"/>
        <v>II</v>
      </c>
      <c r="C192" s="20">
        <f t="shared" si="14"/>
        <v>38369.313000000002</v>
      </c>
      <c r="D192" s="9" t="str">
        <f t="shared" si="15"/>
        <v>vis</v>
      </c>
      <c r="E192" s="47">
        <f>VLOOKUP(C192,A!C$21:E$973,3,FALSE)</f>
        <v>-5407.5710316582008</v>
      </c>
      <c r="F192" s="3" t="s">
        <v>145</v>
      </c>
      <c r="G192" s="9" t="str">
        <f t="shared" si="16"/>
        <v>38369.313</v>
      </c>
      <c r="H192" s="20">
        <f t="shared" si="17"/>
        <v>-5407.5</v>
      </c>
      <c r="I192" s="48" t="s">
        <v>148</v>
      </c>
      <c r="J192" s="49" t="s">
        <v>149</v>
      </c>
      <c r="K192" s="48">
        <v>-5407.5</v>
      </c>
      <c r="L192" s="48" t="s">
        <v>150</v>
      </c>
      <c r="M192" s="49" t="s">
        <v>151</v>
      </c>
      <c r="N192" s="49"/>
      <c r="O192" s="50" t="s">
        <v>152</v>
      </c>
      <c r="P192" s="51" t="s">
        <v>153</v>
      </c>
    </row>
    <row r="193" spans="1:16" ht="13.5" thickBot="1">
      <c r="A193" s="20" t="str">
        <f t="shared" si="12"/>
        <v>IBVS 587 </v>
      </c>
      <c r="B193" s="3" t="str">
        <f t="shared" si="13"/>
        <v>I</v>
      </c>
      <c r="C193" s="20">
        <f t="shared" si="14"/>
        <v>38728.319000000003</v>
      </c>
      <c r="D193" s="9" t="str">
        <f t="shared" si="15"/>
        <v>vis</v>
      </c>
      <c r="E193" s="47">
        <f>VLOOKUP(C193,A!C$21:E$973,3,FALSE)</f>
        <v>-4737.9957462350549</v>
      </c>
      <c r="F193" s="3" t="s">
        <v>145</v>
      </c>
      <c r="G193" s="9" t="str">
        <f t="shared" si="16"/>
        <v>38728.319</v>
      </c>
      <c r="H193" s="20">
        <f t="shared" si="17"/>
        <v>-4738</v>
      </c>
      <c r="I193" s="48" t="s">
        <v>154</v>
      </c>
      <c r="J193" s="49" t="s">
        <v>155</v>
      </c>
      <c r="K193" s="48">
        <v>-4738</v>
      </c>
      <c r="L193" s="48" t="s">
        <v>156</v>
      </c>
      <c r="M193" s="49" t="s">
        <v>151</v>
      </c>
      <c r="N193" s="49"/>
      <c r="O193" s="50" t="s">
        <v>152</v>
      </c>
      <c r="P193" s="51" t="s">
        <v>153</v>
      </c>
    </row>
    <row r="194" spans="1:16" ht="13.5" thickBot="1">
      <c r="A194" s="20" t="str">
        <f t="shared" si="12"/>
        <v>IBVS 587 </v>
      </c>
      <c r="B194" s="3" t="str">
        <f t="shared" si="13"/>
        <v>II</v>
      </c>
      <c r="C194" s="20">
        <f t="shared" si="14"/>
        <v>38995.593999999997</v>
      </c>
      <c r="D194" s="9" t="str">
        <f t="shared" si="15"/>
        <v>vis</v>
      </c>
      <c r="E194" s="47">
        <f>VLOOKUP(C194,A!C$21:E$973,3,FALSE)</f>
        <v>-4239.5062100950827</v>
      </c>
      <c r="F194" s="3" t="s">
        <v>145</v>
      </c>
      <c r="G194" s="9" t="str">
        <f t="shared" si="16"/>
        <v>38995.594</v>
      </c>
      <c r="H194" s="20">
        <f t="shared" si="17"/>
        <v>-4239.5</v>
      </c>
      <c r="I194" s="48" t="s">
        <v>157</v>
      </c>
      <c r="J194" s="49" t="s">
        <v>158</v>
      </c>
      <c r="K194" s="48">
        <v>-4239.5</v>
      </c>
      <c r="L194" s="48" t="s">
        <v>159</v>
      </c>
      <c r="M194" s="49" t="s">
        <v>151</v>
      </c>
      <c r="N194" s="49"/>
      <c r="O194" s="50" t="s">
        <v>152</v>
      </c>
      <c r="P194" s="51" t="s">
        <v>153</v>
      </c>
    </row>
    <row r="195" spans="1:16" ht="13.5" thickBot="1">
      <c r="A195" s="20" t="str">
        <f t="shared" si="12"/>
        <v>IBVS 587 </v>
      </c>
      <c r="B195" s="3" t="str">
        <f t="shared" si="13"/>
        <v>I</v>
      </c>
      <c r="C195" s="20">
        <f t="shared" si="14"/>
        <v>39006.548999999999</v>
      </c>
      <c r="D195" s="9" t="str">
        <f t="shared" si="15"/>
        <v>vis</v>
      </c>
      <c r="E195" s="47">
        <f>VLOOKUP(C195,A!C$21:E$973,3,FALSE)</f>
        <v>-4219.0742472537604</v>
      </c>
      <c r="F195" s="3" t="s">
        <v>145</v>
      </c>
      <c r="G195" s="9" t="str">
        <f t="shared" si="16"/>
        <v>39006.549</v>
      </c>
      <c r="H195" s="20">
        <f t="shared" si="17"/>
        <v>-4219</v>
      </c>
      <c r="I195" s="48" t="s">
        <v>160</v>
      </c>
      <c r="J195" s="49" t="s">
        <v>161</v>
      </c>
      <c r="K195" s="48">
        <v>-4219</v>
      </c>
      <c r="L195" s="48" t="s">
        <v>162</v>
      </c>
      <c r="M195" s="49" t="s">
        <v>151</v>
      </c>
      <c r="N195" s="49"/>
      <c r="O195" s="50" t="s">
        <v>152</v>
      </c>
      <c r="P195" s="51" t="s">
        <v>153</v>
      </c>
    </row>
    <row r="196" spans="1:16" ht="13.5" thickBot="1">
      <c r="A196" s="20" t="str">
        <f t="shared" si="12"/>
        <v>IBVS 587 </v>
      </c>
      <c r="B196" s="3" t="str">
        <f t="shared" si="13"/>
        <v>II</v>
      </c>
      <c r="C196" s="20">
        <f t="shared" si="14"/>
        <v>39060.417000000001</v>
      </c>
      <c r="D196" s="9" t="str">
        <f t="shared" si="15"/>
        <v>vis</v>
      </c>
      <c r="E196" s="47">
        <f>VLOOKUP(C196,A!C$21:E$973,3,FALSE)</f>
        <v>-4118.6060615544257</v>
      </c>
      <c r="F196" s="3" t="s">
        <v>145</v>
      </c>
      <c r="G196" s="9" t="str">
        <f t="shared" si="16"/>
        <v>39060.417</v>
      </c>
      <c r="H196" s="20">
        <f t="shared" si="17"/>
        <v>-4118.5</v>
      </c>
      <c r="I196" s="48" t="s">
        <v>163</v>
      </c>
      <c r="J196" s="49" t="s">
        <v>164</v>
      </c>
      <c r="K196" s="48">
        <v>-4118.5</v>
      </c>
      <c r="L196" s="48" t="s">
        <v>165</v>
      </c>
      <c r="M196" s="49" t="s">
        <v>151</v>
      </c>
      <c r="N196" s="49"/>
      <c r="O196" s="50" t="s">
        <v>152</v>
      </c>
      <c r="P196" s="51" t="s">
        <v>153</v>
      </c>
    </row>
    <row r="197" spans="1:16" ht="13.5" thickBot="1">
      <c r="A197" s="20" t="str">
        <f t="shared" si="12"/>
        <v>IBVS 587 </v>
      </c>
      <c r="B197" s="3" t="str">
        <f t="shared" si="13"/>
        <v>I</v>
      </c>
      <c r="C197" s="20">
        <f t="shared" si="14"/>
        <v>39361.578999999998</v>
      </c>
      <c r="D197" s="9" t="str">
        <f t="shared" si="15"/>
        <v>vis</v>
      </c>
      <c r="E197" s="47">
        <f>VLOOKUP(C197,A!C$21:E$973,3,FALSE)</f>
        <v>-3556.9145240631228</v>
      </c>
      <c r="F197" s="3" t="s">
        <v>145</v>
      </c>
      <c r="G197" s="9" t="str">
        <f t="shared" si="16"/>
        <v>39361.579</v>
      </c>
      <c r="H197" s="20">
        <f t="shared" si="17"/>
        <v>-3557</v>
      </c>
      <c r="I197" s="48" t="s">
        <v>166</v>
      </c>
      <c r="J197" s="49" t="s">
        <v>167</v>
      </c>
      <c r="K197" s="48">
        <v>-3557</v>
      </c>
      <c r="L197" s="48" t="s">
        <v>168</v>
      </c>
      <c r="M197" s="49" t="s">
        <v>151</v>
      </c>
      <c r="N197" s="49"/>
      <c r="O197" s="50" t="s">
        <v>152</v>
      </c>
      <c r="P197" s="51" t="s">
        <v>153</v>
      </c>
    </row>
    <row r="198" spans="1:16" ht="13.5" thickBot="1">
      <c r="A198" s="20" t="str">
        <f t="shared" si="12"/>
        <v>IBVS 587 </v>
      </c>
      <c r="B198" s="3" t="str">
        <f t="shared" si="13"/>
        <v>I</v>
      </c>
      <c r="C198" s="20">
        <f t="shared" si="14"/>
        <v>39383.506999999998</v>
      </c>
      <c r="D198" s="9" t="str">
        <f t="shared" si="15"/>
        <v>vis</v>
      </c>
      <c r="E198" s="47">
        <f>VLOOKUP(C198,A!C$21:E$973,3,FALSE)</f>
        <v>-3516.017026921686</v>
      </c>
      <c r="F198" s="3" t="s">
        <v>145</v>
      </c>
      <c r="G198" s="9" t="str">
        <f t="shared" si="16"/>
        <v>39383.507</v>
      </c>
      <c r="H198" s="20">
        <f t="shared" si="17"/>
        <v>-3516</v>
      </c>
      <c r="I198" s="48" t="s">
        <v>169</v>
      </c>
      <c r="J198" s="49" t="s">
        <v>170</v>
      </c>
      <c r="K198" s="48">
        <v>-3516</v>
      </c>
      <c r="L198" s="48" t="s">
        <v>171</v>
      </c>
      <c r="M198" s="49" t="s">
        <v>151</v>
      </c>
      <c r="N198" s="49"/>
      <c r="O198" s="50" t="s">
        <v>152</v>
      </c>
      <c r="P198" s="51" t="s">
        <v>153</v>
      </c>
    </row>
    <row r="199" spans="1:16" ht="13.5" thickBot="1">
      <c r="A199" s="20" t="str">
        <f t="shared" si="12"/>
        <v>IBVS 587 </v>
      </c>
      <c r="B199" s="3" t="str">
        <f t="shared" si="13"/>
        <v>I</v>
      </c>
      <c r="C199" s="20">
        <f t="shared" si="14"/>
        <v>39404.392</v>
      </c>
      <c r="D199" s="9" t="str">
        <f t="shared" si="15"/>
        <v>vis</v>
      </c>
      <c r="E199" s="47">
        <f>VLOOKUP(C199,A!C$21:E$973,3,FALSE)</f>
        <v>-3477.0648093095465</v>
      </c>
      <c r="F199" s="3" t="s">
        <v>145</v>
      </c>
      <c r="G199" s="9" t="str">
        <f t="shared" si="16"/>
        <v>39404.392</v>
      </c>
      <c r="H199" s="20">
        <f t="shared" si="17"/>
        <v>-3477</v>
      </c>
      <c r="I199" s="48" t="s">
        <v>172</v>
      </c>
      <c r="J199" s="49" t="s">
        <v>173</v>
      </c>
      <c r="K199" s="48">
        <v>-3477</v>
      </c>
      <c r="L199" s="48" t="s">
        <v>174</v>
      </c>
      <c r="M199" s="49" t="s">
        <v>151</v>
      </c>
      <c r="N199" s="49"/>
      <c r="O199" s="50" t="s">
        <v>152</v>
      </c>
      <c r="P199" s="51" t="s">
        <v>153</v>
      </c>
    </row>
    <row r="200" spans="1:16" ht="13.5" thickBot="1">
      <c r="A200" s="20" t="str">
        <f t="shared" si="12"/>
        <v>IBVS 587 </v>
      </c>
      <c r="B200" s="3" t="str">
        <f t="shared" si="13"/>
        <v>II</v>
      </c>
      <c r="C200" s="20">
        <f t="shared" si="14"/>
        <v>39414.366999999998</v>
      </c>
      <c r="D200" s="9" t="str">
        <f t="shared" si="15"/>
        <v>vis</v>
      </c>
      <c r="E200" s="47">
        <f>VLOOKUP(C200,A!C$21:E$973,3,FALSE)</f>
        <v>-3458.4606258917352</v>
      </c>
      <c r="F200" s="3" t="s">
        <v>145</v>
      </c>
      <c r="G200" s="9" t="str">
        <f t="shared" si="16"/>
        <v>39414.367</v>
      </c>
      <c r="H200" s="20">
        <f t="shared" si="17"/>
        <v>-3458.5</v>
      </c>
      <c r="I200" s="48" t="s">
        <v>175</v>
      </c>
      <c r="J200" s="49" t="s">
        <v>176</v>
      </c>
      <c r="K200" s="48">
        <v>-3458.5</v>
      </c>
      <c r="L200" s="48" t="s">
        <v>177</v>
      </c>
      <c r="M200" s="49" t="s">
        <v>151</v>
      </c>
      <c r="N200" s="49"/>
      <c r="O200" s="50" t="s">
        <v>152</v>
      </c>
      <c r="P200" s="51" t="s">
        <v>153</v>
      </c>
    </row>
    <row r="201" spans="1:16" ht="13.5" thickBot="1">
      <c r="A201" s="20" t="str">
        <f t="shared" si="12"/>
        <v>IBVS 587 </v>
      </c>
      <c r="B201" s="3" t="str">
        <f t="shared" si="13"/>
        <v>II</v>
      </c>
      <c r="C201" s="20">
        <f t="shared" si="14"/>
        <v>39444.358999999997</v>
      </c>
      <c r="D201" s="9" t="str">
        <f t="shared" si="15"/>
        <v>vis</v>
      </c>
      <c r="E201" s="47">
        <f>VLOOKUP(C201,A!C$21:E$973,3,FALSE)</f>
        <v>-3402.5231152083206</v>
      </c>
      <c r="F201" s="3" t="s">
        <v>145</v>
      </c>
      <c r="G201" s="9" t="str">
        <f t="shared" si="16"/>
        <v>39444.359</v>
      </c>
      <c r="H201" s="20">
        <f t="shared" si="17"/>
        <v>-3402.5</v>
      </c>
      <c r="I201" s="48" t="s">
        <v>178</v>
      </c>
      <c r="J201" s="49" t="s">
        <v>179</v>
      </c>
      <c r="K201" s="48">
        <v>-3402.5</v>
      </c>
      <c r="L201" s="48" t="s">
        <v>180</v>
      </c>
      <c r="M201" s="49" t="s">
        <v>151</v>
      </c>
      <c r="N201" s="49"/>
      <c r="O201" s="50" t="s">
        <v>152</v>
      </c>
      <c r="P201" s="51" t="s">
        <v>153</v>
      </c>
    </row>
    <row r="202" spans="1:16" ht="13.5" thickBot="1">
      <c r="A202" s="20" t="str">
        <f t="shared" si="12"/>
        <v>IBVS 587 </v>
      </c>
      <c r="B202" s="3" t="str">
        <f t="shared" si="13"/>
        <v>I</v>
      </c>
      <c r="C202" s="20">
        <f t="shared" si="14"/>
        <v>39761.491000000002</v>
      </c>
      <c r="D202" s="9" t="str">
        <f t="shared" si="15"/>
        <v>vis</v>
      </c>
      <c r="E202" s="47">
        <f>VLOOKUP(C202,A!C$21:E$973,3,FALSE)</f>
        <v>-2811.0462334380554</v>
      </c>
      <c r="F202" s="3" t="s">
        <v>145</v>
      </c>
      <c r="G202" s="9" t="str">
        <f t="shared" si="16"/>
        <v>39761.491</v>
      </c>
      <c r="H202" s="20">
        <f t="shared" si="17"/>
        <v>-2811</v>
      </c>
      <c r="I202" s="48" t="s">
        <v>181</v>
      </c>
      <c r="J202" s="49" t="s">
        <v>182</v>
      </c>
      <c r="K202" s="48">
        <v>-2811</v>
      </c>
      <c r="L202" s="48" t="s">
        <v>183</v>
      </c>
      <c r="M202" s="49" t="s">
        <v>151</v>
      </c>
      <c r="N202" s="49"/>
      <c r="O202" s="50" t="s">
        <v>152</v>
      </c>
      <c r="P202" s="51" t="s">
        <v>153</v>
      </c>
    </row>
    <row r="203" spans="1:16" ht="13.5" thickBot="1">
      <c r="A203" s="20" t="str">
        <f t="shared" ref="A203:A250" si="18">P203</f>
        <v>IBVS 587 </v>
      </c>
      <c r="B203" s="3" t="str">
        <f t="shared" ref="B203:B250" si="19">IF(H203=INT(H203),"I","II")</f>
        <v>I</v>
      </c>
      <c r="C203" s="20">
        <f t="shared" ref="C203:C250" si="20">1*G203</f>
        <v>39768.483</v>
      </c>
      <c r="D203" s="9" t="str">
        <f t="shared" ref="D203:D250" si="21">VLOOKUP(F203,I$1:J$5,2,FALSE)</f>
        <v>vis</v>
      </c>
      <c r="E203" s="47">
        <f>VLOOKUP(C203,A!C$21:E$973,3,FALSE)</f>
        <v>-2798.0055867756669</v>
      </c>
      <c r="F203" s="3" t="s">
        <v>145</v>
      </c>
      <c r="G203" s="9" t="str">
        <f t="shared" ref="G203:G250" si="22">MID(I203,3,LEN(I203)-3)</f>
        <v>39768.483</v>
      </c>
      <c r="H203" s="20">
        <f t="shared" ref="H203:H250" si="23">1*K203</f>
        <v>-2798</v>
      </c>
      <c r="I203" s="48" t="s">
        <v>184</v>
      </c>
      <c r="J203" s="49" t="s">
        <v>185</v>
      </c>
      <c r="K203" s="48">
        <v>-2798</v>
      </c>
      <c r="L203" s="48" t="s">
        <v>159</v>
      </c>
      <c r="M203" s="49" t="s">
        <v>151</v>
      </c>
      <c r="N203" s="49"/>
      <c r="O203" s="50" t="s">
        <v>152</v>
      </c>
      <c r="P203" s="51" t="s">
        <v>153</v>
      </c>
    </row>
    <row r="204" spans="1:16" ht="13.5" thickBot="1">
      <c r="A204" s="20" t="str">
        <f t="shared" si="18"/>
        <v>IBVS 587 </v>
      </c>
      <c r="B204" s="3" t="str">
        <f t="shared" si="19"/>
        <v>II</v>
      </c>
      <c r="C204" s="20">
        <f t="shared" si="20"/>
        <v>39771.463000000003</v>
      </c>
      <c r="D204" s="9" t="str">
        <f t="shared" si="21"/>
        <v>vis</v>
      </c>
      <c r="E204" s="47">
        <f>VLOOKUP(C204,A!C$21:E$973,3,FALSE)</f>
        <v>-2792.4476452633712</v>
      </c>
      <c r="F204" s="3" t="s">
        <v>145</v>
      </c>
      <c r="G204" s="9" t="str">
        <f t="shared" si="22"/>
        <v>39771.463</v>
      </c>
      <c r="H204" s="20">
        <f t="shared" si="23"/>
        <v>-2792.5</v>
      </c>
      <c r="I204" s="48" t="s">
        <v>186</v>
      </c>
      <c r="J204" s="49" t="s">
        <v>187</v>
      </c>
      <c r="K204" s="48">
        <v>-2792.5</v>
      </c>
      <c r="L204" s="48" t="s">
        <v>188</v>
      </c>
      <c r="M204" s="49" t="s">
        <v>151</v>
      </c>
      <c r="N204" s="49"/>
      <c r="O204" s="50" t="s">
        <v>152</v>
      </c>
      <c r="P204" s="51" t="s">
        <v>153</v>
      </c>
    </row>
    <row r="205" spans="1:16" ht="13.5" thickBot="1">
      <c r="A205" s="20" t="str">
        <f t="shared" si="18"/>
        <v>IBVS 587 </v>
      </c>
      <c r="B205" s="3" t="str">
        <f t="shared" si="19"/>
        <v>II</v>
      </c>
      <c r="C205" s="20">
        <f t="shared" si="20"/>
        <v>40526.391000000003</v>
      </c>
      <c r="D205" s="9" t="str">
        <f t="shared" si="21"/>
        <v>vis</v>
      </c>
      <c r="E205" s="47">
        <f>VLOOKUP(C205,A!C$21:E$973,3,FALSE)</f>
        <v>-1384.4457425822934</v>
      </c>
      <c r="F205" s="3" t="s">
        <v>145</v>
      </c>
      <c r="G205" s="9" t="str">
        <f t="shared" si="22"/>
        <v>40526.391</v>
      </c>
      <c r="H205" s="20">
        <f t="shared" si="23"/>
        <v>-1384.5</v>
      </c>
      <c r="I205" s="48" t="s">
        <v>189</v>
      </c>
      <c r="J205" s="49" t="s">
        <v>190</v>
      </c>
      <c r="K205" s="48">
        <v>-1384.5</v>
      </c>
      <c r="L205" s="48" t="s">
        <v>188</v>
      </c>
      <c r="M205" s="49" t="s">
        <v>151</v>
      </c>
      <c r="N205" s="49"/>
      <c r="O205" s="50" t="s">
        <v>152</v>
      </c>
      <c r="P205" s="51" t="s">
        <v>153</v>
      </c>
    </row>
    <row r="206" spans="1:16" ht="13.5" thickBot="1">
      <c r="A206" s="20" t="str">
        <f t="shared" si="18"/>
        <v>IBVS 587 </v>
      </c>
      <c r="B206" s="3" t="str">
        <f t="shared" si="19"/>
        <v>I</v>
      </c>
      <c r="C206" s="20">
        <f t="shared" si="20"/>
        <v>40530.392</v>
      </c>
      <c r="D206" s="9" t="str">
        <f t="shared" si="21"/>
        <v>vis</v>
      </c>
      <c r="E206" s="47">
        <f>VLOOKUP(C206,A!C$21:E$973,3,FALSE)</f>
        <v>-1376.9835533236858</v>
      </c>
      <c r="F206" s="3" t="s">
        <v>145</v>
      </c>
      <c r="G206" s="9" t="str">
        <f t="shared" si="22"/>
        <v>40530.392</v>
      </c>
      <c r="H206" s="20">
        <f t="shared" si="23"/>
        <v>-1377</v>
      </c>
      <c r="I206" s="48" t="s">
        <v>191</v>
      </c>
      <c r="J206" s="49" t="s">
        <v>192</v>
      </c>
      <c r="K206" s="48">
        <v>-1377</v>
      </c>
      <c r="L206" s="48" t="s">
        <v>193</v>
      </c>
      <c r="M206" s="49" t="s">
        <v>151</v>
      </c>
      <c r="N206" s="49"/>
      <c r="O206" s="50" t="s">
        <v>152</v>
      </c>
      <c r="P206" s="51" t="s">
        <v>153</v>
      </c>
    </row>
    <row r="207" spans="1:16" ht="13.5" thickBot="1">
      <c r="A207" s="20" t="str">
        <f t="shared" si="18"/>
        <v>IBVS 587 </v>
      </c>
      <c r="B207" s="3" t="str">
        <f t="shared" si="19"/>
        <v>I</v>
      </c>
      <c r="C207" s="20">
        <f t="shared" si="20"/>
        <v>40566.285000000003</v>
      </c>
      <c r="D207" s="9" t="str">
        <f t="shared" si="21"/>
        <v>vis</v>
      </c>
      <c r="E207" s="47">
        <f>VLOOKUP(C207,A!C$21:E$973,3,FALSE)</f>
        <v>-1310.0401993973019</v>
      </c>
      <c r="F207" s="3" t="s">
        <v>145</v>
      </c>
      <c r="G207" s="9" t="str">
        <f t="shared" si="22"/>
        <v>40566.285</v>
      </c>
      <c r="H207" s="20">
        <f t="shared" si="23"/>
        <v>-1310</v>
      </c>
      <c r="I207" s="48" t="s">
        <v>194</v>
      </c>
      <c r="J207" s="49" t="s">
        <v>195</v>
      </c>
      <c r="K207" s="48">
        <v>-1310</v>
      </c>
      <c r="L207" s="48" t="s">
        <v>196</v>
      </c>
      <c r="M207" s="49" t="s">
        <v>151</v>
      </c>
      <c r="N207" s="49"/>
      <c r="O207" s="50" t="s">
        <v>152</v>
      </c>
      <c r="P207" s="51" t="s">
        <v>153</v>
      </c>
    </row>
    <row r="208" spans="1:16" ht="13.5" thickBot="1">
      <c r="A208" s="20" t="str">
        <f t="shared" si="18"/>
        <v>IBVS 745 </v>
      </c>
      <c r="B208" s="3" t="str">
        <f t="shared" si="19"/>
        <v>I</v>
      </c>
      <c r="C208" s="20">
        <f t="shared" si="20"/>
        <v>41261.716899999999</v>
      </c>
      <c r="D208" s="9" t="str">
        <f t="shared" si="21"/>
        <v>vis</v>
      </c>
      <c r="E208" s="47">
        <f>VLOOKUP(C208,A!C$21:E$973,3,FALSE)</f>
        <v>-13.00334504150686</v>
      </c>
      <c r="F208" s="3" t="s">
        <v>145</v>
      </c>
      <c r="G208" s="9" t="str">
        <f t="shared" si="22"/>
        <v>41261.7169</v>
      </c>
      <c r="H208" s="20">
        <f t="shared" si="23"/>
        <v>-13</v>
      </c>
      <c r="I208" s="48" t="s">
        <v>197</v>
      </c>
      <c r="J208" s="49" t="s">
        <v>198</v>
      </c>
      <c r="K208" s="48">
        <v>-13</v>
      </c>
      <c r="L208" s="48" t="s">
        <v>199</v>
      </c>
      <c r="M208" s="49" t="s">
        <v>200</v>
      </c>
      <c r="N208" s="49" t="s">
        <v>201</v>
      </c>
      <c r="O208" s="50" t="s">
        <v>152</v>
      </c>
      <c r="P208" s="51" t="s">
        <v>202</v>
      </c>
    </row>
    <row r="209" spans="1:16" ht="13.5" thickBot="1">
      <c r="A209" s="20" t="str">
        <f t="shared" si="18"/>
        <v>IBVS 745 </v>
      </c>
      <c r="B209" s="3" t="str">
        <f t="shared" si="19"/>
        <v>II</v>
      </c>
      <c r="C209" s="20">
        <f t="shared" si="20"/>
        <v>41264.667200000004</v>
      </c>
      <c r="D209" s="9" t="str">
        <f t="shared" si="21"/>
        <v>vis</v>
      </c>
      <c r="E209" s="47">
        <f>VLOOKUP(C209,A!C$21:E$973,3,FALSE)</f>
        <v>-7.5007964362283355</v>
      </c>
      <c r="F209" s="3" t="s">
        <v>145</v>
      </c>
      <c r="G209" s="9" t="str">
        <f t="shared" si="22"/>
        <v>41264.6672</v>
      </c>
      <c r="H209" s="20">
        <f t="shared" si="23"/>
        <v>-7.5</v>
      </c>
      <c r="I209" s="48" t="s">
        <v>203</v>
      </c>
      <c r="J209" s="49" t="s">
        <v>204</v>
      </c>
      <c r="K209" s="48">
        <v>-7.5</v>
      </c>
      <c r="L209" s="48" t="s">
        <v>205</v>
      </c>
      <c r="M209" s="49" t="s">
        <v>200</v>
      </c>
      <c r="N209" s="49" t="s">
        <v>201</v>
      </c>
      <c r="O209" s="50" t="s">
        <v>152</v>
      </c>
      <c r="P209" s="51" t="s">
        <v>202</v>
      </c>
    </row>
    <row r="210" spans="1:16" ht="13.5" thickBot="1">
      <c r="A210" s="20" t="str">
        <f t="shared" si="18"/>
        <v>IBVS 745 </v>
      </c>
      <c r="B210" s="3" t="str">
        <f t="shared" si="19"/>
        <v>I</v>
      </c>
      <c r="C210" s="20">
        <f t="shared" si="20"/>
        <v>41268.686500000003</v>
      </c>
      <c r="D210" s="9" t="str">
        <f t="shared" si="21"/>
        <v>vis</v>
      </c>
      <c r="E210" s="47">
        <f>VLOOKUP(C210,A!C$21:E$973,3,FALSE)</f>
        <v>-4.47619450202562E-3</v>
      </c>
      <c r="F210" s="3" t="s">
        <v>145</v>
      </c>
      <c r="G210" s="9" t="str">
        <f t="shared" si="22"/>
        <v>41268.6865</v>
      </c>
      <c r="H210" s="20">
        <f t="shared" si="23"/>
        <v>0</v>
      </c>
      <c r="I210" s="48" t="s">
        <v>206</v>
      </c>
      <c r="J210" s="49" t="s">
        <v>207</v>
      </c>
      <c r="K210" s="48">
        <v>0</v>
      </c>
      <c r="L210" s="48" t="s">
        <v>208</v>
      </c>
      <c r="M210" s="49" t="s">
        <v>200</v>
      </c>
      <c r="N210" s="49" t="s">
        <v>201</v>
      </c>
      <c r="O210" s="50" t="s">
        <v>152</v>
      </c>
      <c r="P210" s="51" t="s">
        <v>202</v>
      </c>
    </row>
    <row r="211" spans="1:16" ht="13.5" thickBot="1">
      <c r="A211" s="20" t="str">
        <f t="shared" si="18"/>
        <v>IBVS 745 </v>
      </c>
      <c r="B211" s="3" t="str">
        <f t="shared" si="19"/>
        <v>I</v>
      </c>
      <c r="C211" s="20">
        <f t="shared" si="20"/>
        <v>41281.556600000004</v>
      </c>
      <c r="D211" s="9" t="str">
        <f t="shared" si="21"/>
        <v>vis</v>
      </c>
      <c r="E211" s="47">
        <f>VLOOKUP(C211,A!C$21:E$973,3,FALSE)</f>
        <v>23.999303354932987</v>
      </c>
      <c r="F211" s="3" t="s">
        <v>145</v>
      </c>
      <c r="G211" s="9" t="str">
        <f t="shared" si="22"/>
        <v>41281.5566</v>
      </c>
      <c r="H211" s="20">
        <f t="shared" si="23"/>
        <v>24</v>
      </c>
      <c r="I211" s="48" t="s">
        <v>209</v>
      </c>
      <c r="J211" s="49" t="s">
        <v>210</v>
      </c>
      <c r="K211" s="48">
        <v>24</v>
      </c>
      <c r="L211" s="48" t="s">
        <v>205</v>
      </c>
      <c r="M211" s="49" t="s">
        <v>200</v>
      </c>
      <c r="N211" s="49" t="s">
        <v>201</v>
      </c>
      <c r="O211" s="50" t="s">
        <v>152</v>
      </c>
      <c r="P211" s="51" t="s">
        <v>202</v>
      </c>
    </row>
    <row r="212" spans="1:16" ht="13.5" thickBot="1">
      <c r="A212" s="20" t="str">
        <f t="shared" si="18"/>
        <v>IBVS 745 </v>
      </c>
      <c r="B212" s="3" t="str">
        <f t="shared" si="19"/>
        <v>II</v>
      </c>
      <c r="C212" s="20">
        <f t="shared" si="20"/>
        <v>41315.602200000001</v>
      </c>
      <c r="D212" s="9" t="str">
        <f t="shared" si="21"/>
        <v>vis</v>
      </c>
      <c r="E212" s="47">
        <f>VLOOKUP(C212,A!C$21:E$973,3,FALSE)</f>
        <v>87.497106559895059</v>
      </c>
      <c r="F212" s="3" t="s">
        <v>145</v>
      </c>
      <c r="G212" s="9" t="str">
        <f t="shared" si="22"/>
        <v>41315.6022</v>
      </c>
      <c r="H212" s="20">
        <f t="shared" si="23"/>
        <v>87.5</v>
      </c>
      <c r="I212" s="48" t="s">
        <v>211</v>
      </c>
      <c r="J212" s="49" t="s">
        <v>212</v>
      </c>
      <c r="K212" s="48">
        <v>87.5</v>
      </c>
      <c r="L212" s="48" t="s">
        <v>213</v>
      </c>
      <c r="M212" s="49" t="s">
        <v>200</v>
      </c>
      <c r="N212" s="49" t="s">
        <v>201</v>
      </c>
      <c r="O212" s="50" t="s">
        <v>152</v>
      </c>
      <c r="P212" s="51" t="s">
        <v>202</v>
      </c>
    </row>
    <row r="213" spans="1:16" ht="13.5" thickBot="1">
      <c r="A213" s="20" t="str">
        <f t="shared" si="18"/>
        <v>IBVS 745 </v>
      </c>
      <c r="B213" s="3" t="str">
        <f t="shared" si="19"/>
        <v>I</v>
      </c>
      <c r="C213" s="20">
        <f t="shared" si="20"/>
        <v>41317.481</v>
      </c>
      <c r="D213" s="9" t="str">
        <f t="shared" si="21"/>
        <v>vis</v>
      </c>
      <c r="E213" s="47">
        <f>VLOOKUP(C213,A!C$21:E$973,3,FALSE)</f>
        <v>91.001220826096898</v>
      </c>
      <c r="F213" s="3" t="s">
        <v>145</v>
      </c>
      <c r="G213" s="9" t="str">
        <f t="shared" si="22"/>
        <v>41317.481</v>
      </c>
      <c r="H213" s="20">
        <f t="shared" si="23"/>
        <v>91</v>
      </c>
      <c r="I213" s="48" t="s">
        <v>214</v>
      </c>
      <c r="J213" s="49" t="s">
        <v>215</v>
      </c>
      <c r="K213" s="48">
        <v>91</v>
      </c>
      <c r="L213" s="48" t="s">
        <v>216</v>
      </c>
      <c r="M213" s="49" t="s">
        <v>200</v>
      </c>
      <c r="N213" s="49" t="s">
        <v>201</v>
      </c>
      <c r="O213" s="50" t="s">
        <v>152</v>
      </c>
      <c r="P213" s="51" t="s">
        <v>202</v>
      </c>
    </row>
    <row r="214" spans="1:16" ht="13.5" thickBot="1">
      <c r="A214" s="20" t="str">
        <f t="shared" si="18"/>
        <v>IBVS 890 </v>
      </c>
      <c r="B214" s="3" t="str">
        <f t="shared" si="19"/>
        <v>II</v>
      </c>
      <c r="C214" s="20">
        <f t="shared" si="20"/>
        <v>41330.616600000001</v>
      </c>
      <c r="D214" s="9" t="str">
        <f t="shared" si="21"/>
        <v>vis</v>
      </c>
      <c r="E214" s="47">
        <f>VLOOKUP(C214,A!C$21:E$973,3,FALSE)</f>
        <v>115.5001793928206</v>
      </c>
      <c r="F214" s="3" t="s">
        <v>145</v>
      </c>
      <c r="G214" s="9" t="str">
        <f t="shared" si="22"/>
        <v>41330.6166</v>
      </c>
      <c r="H214" s="20">
        <f t="shared" si="23"/>
        <v>115.5</v>
      </c>
      <c r="I214" s="48" t="s">
        <v>217</v>
      </c>
      <c r="J214" s="49" t="s">
        <v>218</v>
      </c>
      <c r="K214" s="48">
        <v>115.5</v>
      </c>
      <c r="L214" s="48" t="s">
        <v>219</v>
      </c>
      <c r="M214" s="49" t="s">
        <v>200</v>
      </c>
      <c r="N214" s="49" t="s">
        <v>201</v>
      </c>
      <c r="O214" s="50" t="s">
        <v>220</v>
      </c>
      <c r="P214" s="51" t="s">
        <v>221</v>
      </c>
    </row>
    <row r="215" spans="1:16" ht="13.5" thickBot="1">
      <c r="A215" s="20" t="str">
        <f t="shared" si="18"/>
        <v>IBVS 745 </v>
      </c>
      <c r="B215" s="3" t="str">
        <f t="shared" si="19"/>
        <v>II</v>
      </c>
      <c r="C215" s="20">
        <f t="shared" si="20"/>
        <v>41563.853000000003</v>
      </c>
      <c r="D215" s="9" t="str">
        <f t="shared" si="21"/>
        <v>vis</v>
      </c>
      <c r="E215" s="47">
        <f>VLOOKUP(C215,A!C$21:E$973,3,FALSE)</f>
        <v>550.50496789515103</v>
      </c>
      <c r="F215" s="3" t="s">
        <v>145</v>
      </c>
      <c r="G215" s="9" t="str">
        <f t="shared" si="22"/>
        <v>41563.853</v>
      </c>
      <c r="H215" s="20">
        <f t="shared" si="23"/>
        <v>550.5</v>
      </c>
      <c r="I215" s="48" t="s">
        <v>231</v>
      </c>
      <c r="J215" s="49" t="s">
        <v>232</v>
      </c>
      <c r="K215" s="48">
        <v>550.5</v>
      </c>
      <c r="L215" s="48" t="s">
        <v>233</v>
      </c>
      <c r="M215" s="49" t="s">
        <v>200</v>
      </c>
      <c r="N215" s="49" t="s">
        <v>201</v>
      </c>
      <c r="O215" s="50" t="s">
        <v>152</v>
      </c>
      <c r="P215" s="51" t="s">
        <v>202</v>
      </c>
    </row>
    <row r="216" spans="1:16" ht="13.5" thickBot="1">
      <c r="A216" s="20" t="str">
        <f t="shared" si="18"/>
        <v>IBVS 745 </v>
      </c>
      <c r="B216" s="3" t="str">
        <f t="shared" si="19"/>
        <v>II</v>
      </c>
      <c r="C216" s="20">
        <f t="shared" si="20"/>
        <v>41607.836000000003</v>
      </c>
      <c r="D216" s="9" t="str">
        <f t="shared" si="21"/>
        <v>vis</v>
      </c>
      <c r="E216" s="47">
        <f>VLOOKUP(C216,A!C$21:E$973,3,FALSE)</f>
        <v>632.53682747066296</v>
      </c>
      <c r="F216" s="3" t="s">
        <v>145</v>
      </c>
      <c r="G216" s="9" t="str">
        <f t="shared" si="22"/>
        <v>41607.836</v>
      </c>
      <c r="H216" s="20">
        <f t="shared" si="23"/>
        <v>632.5</v>
      </c>
      <c r="I216" s="48" t="s">
        <v>253</v>
      </c>
      <c r="J216" s="49" t="s">
        <v>254</v>
      </c>
      <c r="K216" s="48">
        <v>632.5</v>
      </c>
      <c r="L216" s="48" t="s">
        <v>255</v>
      </c>
      <c r="M216" s="49" t="s">
        <v>200</v>
      </c>
      <c r="N216" s="49" t="s">
        <v>201</v>
      </c>
      <c r="O216" s="50" t="s">
        <v>152</v>
      </c>
      <c r="P216" s="51" t="s">
        <v>202</v>
      </c>
    </row>
    <row r="217" spans="1:16" ht="13.5" thickBot="1">
      <c r="A217" s="20" t="str">
        <f t="shared" si="18"/>
        <v>IBVS 745 </v>
      </c>
      <c r="B217" s="3" t="str">
        <f t="shared" si="19"/>
        <v>II</v>
      </c>
      <c r="C217" s="20">
        <f t="shared" si="20"/>
        <v>41620.663999999997</v>
      </c>
      <c r="D217" s="9" t="str">
        <f t="shared" si="21"/>
        <v>vis</v>
      </c>
      <c r="E217" s="47">
        <f>VLOOKUP(C217,A!C$21:E$973,3,FALSE)</f>
        <v>656.46208710811777</v>
      </c>
      <c r="F217" s="3" t="s">
        <v>145</v>
      </c>
      <c r="G217" s="9" t="str">
        <f t="shared" si="22"/>
        <v>41620.664</v>
      </c>
      <c r="H217" s="20">
        <f t="shared" si="23"/>
        <v>656.5</v>
      </c>
      <c r="I217" s="48" t="s">
        <v>261</v>
      </c>
      <c r="J217" s="49" t="s">
        <v>262</v>
      </c>
      <c r="K217" s="48">
        <v>656.5</v>
      </c>
      <c r="L217" s="48" t="s">
        <v>196</v>
      </c>
      <c r="M217" s="49" t="s">
        <v>200</v>
      </c>
      <c r="N217" s="49" t="s">
        <v>201</v>
      </c>
      <c r="O217" s="50" t="s">
        <v>152</v>
      </c>
      <c r="P217" s="51" t="s">
        <v>202</v>
      </c>
    </row>
    <row r="218" spans="1:16" ht="13.5" thickBot="1">
      <c r="A218" s="20" t="str">
        <f t="shared" si="18"/>
        <v>IBVS 745 </v>
      </c>
      <c r="B218" s="3" t="str">
        <f t="shared" si="19"/>
        <v>I</v>
      </c>
      <c r="C218" s="20">
        <f t="shared" si="20"/>
        <v>41630.603000000003</v>
      </c>
      <c r="D218" s="9" t="str">
        <f t="shared" si="21"/>
        <v>vis</v>
      </c>
      <c r="E218" s="47">
        <f>VLOOKUP(C218,A!C$21:E$973,3,FALSE)</f>
        <v>674.99912760834479</v>
      </c>
      <c r="F218" s="3" t="s">
        <v>145</v>
      </c>
      <c r="G218" s="9" t="str">
        <f t="shared" si="22"/>
        <v>41630.603</v>
      </c>
      <c r="H218" s="20">
        <f t="shared" si="23"/>
        <v>675</v>
      </c>
      <c r="I218" s="48" t="s">
        <v>272</v>
      </c>
      <c r="J218" s="49" t="s">
        <v>273</v>
      </c>
      <c r="K218" s="48">
        <v>675</v>
      </c>
      <c r="L218" s="48" t="s">
        <v>274</v>
      </c>
      <c r="M218" s="49" t="s">
        <v>200</v>
      </c>
      <c r="N218" s="49" t="s">
        <v>201</v>
      </c>
      <c r="O218" s="50" t="s">
        <v>152</v>
      </c>
      <c r="P218" s="51" t="s">
        <v>202</v>
      </c>
    </row>
    <row r="219" spans="1:16" ht="13.5" thickBot="1">
      <c r="A219" s="20" t="str">
        <f t="shared" si="18"/>
        <v> BBS 62 </v>
      </c>
      <c r="B219" s="3" t="str">
        <f t="shared" si="19"/>
        <v>I</v>
      </c>
      <c r="C219" s="20">
        <f t="shared" si="20"/>
        <v>45224.553999999996</v>
      </c>
      <c r="D219" s="9" t="str">
        <f t="shared" si="21"/>
        <v>vis</v>
      </c>
      <c r="E219" s="47">
        <f>VLOOKUP(C219,A!C$21:E$973,3,FALSE)</f>
        <v>7378.0090121835028</v>
      </c>
      <c r="F219" s="3" t="s">
        <v>145</v>
      </c>
      <c r="G219" s="9" t="str">
        <f t="shared" si="22"/>
        <v>45224.554</v>
      </c>
      <c r="H219" s="20">
        <f t="shared" si="23"/>
        <v>7378</v>
      </c>
      <c r="I219" s="48" t="s">
        <v>524</v>
      </c>
      <c r="J219" s="49" t="s">
        <v>525</v>
      </c>
      <c r="K219" s="48">
        <v>7378</v>
      </c>
      <c r="L219" s="48" t="s">
        <v>156</v>
      </c>
      <c r="M219" s="49" t="s">
        <v>225</v>
      </c>
      <c r="N219" s="49"/>
      <c r="O219" s="50" t="s">
        <v>226</v>
      </c>
      <c r="P219" s="50" t="s">
        <v>523</v>
      </c>
    </row>
    <row r="220" spans="1:16" ht="13.5" thickBot="1">
      <c r="A220" s="20" t="str">
        <f t="shared" si="18"/>
        <v> BBS 62 </v>
      </c>
      <c r="B220" s="3" t="str">
        <f t="shared" si="19"/>
        <v>I</v>
      </c>
      <c r="C220" s="20">
        <f t="shared" si="20"/>
        <v>45231.527000000002</v>
      </c>
      <c r="D220" s="9" t="str">
        <f t="shared" si="21"/>
        <v>vis</v>
      </c>
      <c r="E220" s="47">
        <f>VLOOKUP(C220,A!C$21:E$973,3,FALSE)</f>
        <v>7391.0142223060611</v>
      </c>
      <c r="F220" s="3" t="s">
        <v>145</v>
      </c>
      <c r="G220" s="9" t="str">
        <f t="shared" si="22"/>
        <v>45231.527</v>
      </c>
      <c r="H220" s="20">
        <f t="shared" si="23"/>
        <v>7391</v>
      </c>
      <c r="I220" s="48" t="s">
        <v>526</v>
      </c>
      <c r="J220" s="49" t="s">
        <v>527</v>
      </c>
      <c r="K220" s="48">
        <v>7391</v>
      </c>
      <c r="L220" s="48" t="s">
        <v>248</v>
      </c>
      <c r="M220" s="49" t="s">
        <v>225</v>
      </c>
      <c r="N220" s="49"/>
      <c r="O220" s="50" t="s">
        <v>226</v>
      </c>
      <c r="P220" s="50" t="s">
        <v>523</v>
      </c>
    </row>
    <row r="221" spans="1:16" ht="13.5" thickBot="1">
      <c r="A221" s="20" t="str">
        <f t="shared" si="18"/>
        <v>VSB 47 </v>
      </c>
      <c r="B221" s="3" t="str">
        <f t="shared" si="19"/>
        <v>I</v>
      </c>
      <c r="C221" s="20">
        <f t="shared" si="20"/>
        <v>51095.069000000003</v>
      </c>
      <c r="D221" s="9" t="str">
        <f t="shared" si="21"/>
        <v>vis</v>
      </c>
      <c r="E221" s="47">
        <f>VLOOKUP(C221,A!C$21:E$973,3,FALSE)</f>
        <v>18326.995259504863</v>
      </c>
      <c r="F221" s="3" t="s">
        <v>145</v>
      </c>
      <c r="G221" s="9" t="str">
        <f t="shared" si="22"/>
        <v>51095.069</v>
      </c>
      <c r="H221" s="20">
        <f t="shared" si="23"/>
        <v>18327</v>
      </c>
      <c r="I221" s="48" t="s">
        <v>704</v>
      </c>
      <c r="J221" s="49" t="s">
        <v>705</v>
      </c>
      <c r="K221" s="48">
        <v>18327</v>
      </c>
      <c r="L221" s="48" t="s">
        <v>265</v>
      </c>
      <c r="M221" s="49" t="s">
        <v>706</v>
      </c>
      <c r="N221" s="49" t="s">
        <v>145</v>
      </c>
      <c r="O221" s="50" t="s">
        <v>707</v>
      </c>
      <c r="P221" s="51" t="s">
        <v>708</v>
      </c>
    </row>
    <row r="222" spans="1:16" ht="13.5" thickBot="1">
      <c r="A222" s="20" t="str">
        <f t="shared" si="18"/>
        <v> BBS 121 </v>
      </c>
      <c r="B222" s="3" t="str">
        <f t="shared" si="19"/>
        <v>I</v>
      </c>
      <c r="C222" s="20">
        <f t="shared" si="20"/>
        <v>51513.269</v>
      </c>
      <c r="D222" s="9" t="str">
        <f t="shared" si="21"/>
        <v>vis</v>
      </c>
      <c r="E222" s="47">
        <f>VLOOKUP(C222,A!C$21:E$973,3,FALSE)</f>
        <v>19106.972152269766</v>
      </c>
      <c r="F222" s="3" t="s">
        <v>145</v>
      </c>
      <c r="G222" s="9" t="str">
        <f t="shared" si="22"/>
        <v>51513.269</v>
      </c>
      <c r="H222" s="20">
        <f t="shared" si="23"/>
        <v>19107</v>
      </c>
      <c r="I222" s="48" t="s">
        <v>709</v>
      </c>
      <c r="J222" s="49" t="s">
        <v>710</v>
      </c>
      <c r="K222" s="48">
        <v>19107</v>
      </c>
      <c r="L222" s="48" t="s">
        <v>374</v>
      </c>
      <c r="M222" s="49" t="s">
        <v>225</v>
      </c>
      <c r="N222" s="49"/>
      <c r="O222" s="50" t="s">
        <v>226</v>
      </c>
      <c r="P222" s="50" t="s">
        <v>711</v>
      </c>
    </row>
    <row r="223" spans="1:16" ht="13.5" thickBot="1">
      <c r="A223" s="20" t="str">
        <f t="shared" si="18"/>
        <v> BBS 122 </v>
      </c>
      <c r="B223" s="3" t="str">
        <f t="shared" si="19"/>
        <v>I</v>
      </c>
      <c r="C223" s="20">
        <f t="shared" si="20"/>
        <v>51557.226999999999</v>
      </c>
      <c r="D223" s="9" t="str">
        <f t="shared" si="21"/>
        <v>vis</v>
      </c>
      <c r="E223" s="47">
        <f>VLOOKUP(C223,A!C$21:E$973,3,FALSE)</f>
        <v>19188.957384819165</v>
      </c>
      <c r="F223" s="3" t="s">
        <v>145</v>
      </c>
      <c r="G223" s="9" t="str">
        <f t="shared" si="22"/>
        <v>51557.227</v>
      </c>
      <c r="H223" s="20">
        <f t="shared" si="23"/>
        <v>19189</v>
      </c>
      <c r="I223" s="48" t="s">
        <v>712</v>
      </c>
      <c r="J223" s="49" t="s">
        <v>713</v>
      </c>
      <c r="K223" s="48">
        <v>19189</v>
      </c>
      <c r="L223" s="48" t="s">
        <v>561</v>
      </c>
      <c r="M223" s="49" t="s">
        <v>225</v>
      </c>
      <c r="N223" s="49"/>
      <c r="O223" s="50" t="s">
        <v>226</v>
      </c>
      <c r="P223" s="50" t="s">
        <v>714</v>
      </c>
    </row>
    <row r="224" spans="1:16" ht="13.5" thickBot="1">
      <c r="A224" s="20" t="str">
        <f t="shared" si="18"/>
        <v> BBS 127 </v>
      </c>
      <c r="B224" s="3" t="str">
        <f t="shared" si="19"/>
        <v>I</v>
      </c>
      <c r="C224" s="20">
        <f t="shared" si="20"/>
        <v>52218.343999999997</v>
      </c>
      <c r="D224" s="9" t="str">
        <f t="shared" si="21"/>
        <v>vis</v>
      </c>
      <c r="E224" s="47">
        <f>VLOOKUP(C224,A!C$21:E$973,3,FALSE)</f>
        <v>20421.994169644742</v>
      </c>
      <c r="F224" s="3" t="s">
        <v>145</v>
      </c>
      <c r="G224" s="9" t="str">
        <f t="shared" si="22"/>
        <v>52218.344</v>
      </c>
      <c r="H224" s="20">
        <f t="shared" si="23"/>
        <v>20422</v>
      </c>
      <c r="I224" s="48" t="s">
        <v>715</v>
      </c>
      <c r="J224" s="49" t="s">
        <v>716</v>
      </c>
      <c r="K224" s="48">
        <v>20422</v>
      </c>
      <c r="L224" s="48" t="s">
        <v>171</v>
      </c>
      <c r="M224" s="49" t="s">
        <v>225</v>
      </c>
      <c r="N224" s="49"/>
      <c r="O224" s="50" t="s">
        <v>226</v>
      </c>
      <c r="P224" s="50" t="s">
        <v>717</v>
      </c>
    </row>
    <row r="225" spans="1:16" ht="13.5" thickBot="1">
      <c r="A225" s="20" t="str">
        <f t="shared" si="18"/>
        <v>VSB 40 </v>
      </c>
      <c r="B225" s="3" t="str">
        <f t="shared" si="19"/>
        <v>I</v>
      </c>
      <c r="C225" s="20">
        <f t="shared" si="20"/>
        <v>52620.991999999998</v>
      </c>
      <c r="D225" s="9" t="str">
        <f t="shared" si="21"/>
        <v>vis</v>
      </c>
      <c r="E225" s="47">
        <f>VLOOKUP(C225,A!C$21:E$973,3,FALSE)</f>
        <v>21172.965322007261</v>
      </c>
      <c r="F225" s="3" t="s">
        <v>145</v>
      </c>
      <c r="G225" s="9" t="str">
        <f t="shared" si="22"/>
        <v>52620.992</v>
      </c>
      <c r="H225" s="20">
        <f t="shared" si="23"/>
        <v>21173</v>
      </c>
      <c r="I225" s="48" t="s">
        <v>718</v>
      </c>
      <c r="J225" s="49" t="s">
        <v>719</v>
      </c>
      <c r="K225" s="48">
        <v>21173</v>
      </c>
      <c r="L225" s="48" t="s">
        <v>183</v>
      </c>
      <c r="M225" s="49" t="s">
        <v>225</v>
      </c>
      <c r="N225" s="49"/>
      <c r="O225" s="50" t="s">
        <v>720</v>
      </c>
      <c r="P225" s="51" t="s">
        <v>721</v>
      </c>
    </row>
    <row r="226" spans="1:16" ht="13.5" thickBot="1">
      <c r="A226" s="20" t="str">
        <f t="shared" si="18"/>
        <v>VSB 40 </v>
      </c>
      <c r="B226" s="3" t="str">
        <f t="shared" si="19"/>
        <v>I</v>
      </c>
      <c r="C226" s="20">
        <f t="shared" si="20"/>
        <v>52634.934999999998</v>
      </c>
      <c r="D226" s="9" t="str">
        <f t="shared" si="21"/>
        <v>vis</v>
      </c>
      <c r="E226" s="47">
        <f>VLOOKUP(C226,A!C$21:E$973,3,FALSE)</f>
        <v>21198.970147009226</v>
      </c>
      <c r="F226" s="3" t="s">
        <v>145</v>
      </c>
      <c r="G226" s="9" t="str">
        <f t="shared" si="22"/>
        <v>52634.935</v>
      </c>
      <c r="H226" s="20">
        <f t="shared" si="23"/>
        <v>21199</v>
      </c>
      <c r="I226" s="48" t="s">
        <v>722</v>
      </c>
      <c r="J226" s="49" t="s">
        <v>723</v>
      </c>
      <c r="K226" s="48">
        <v>21199</v>
      </c>
      <c r="L226" s="48" t="s">
        <v>196</v>
      </c>
      <c r="M226" s="49" t="s">
        <v>225</v>
      </c>
      <c r="N226" s="49"/>
      <c r="O226" s="50" t="s">
        <v>720</v>
      </c>
      <c r="P226" s="51" t="s">
        <v>721</v>
      </c>
    </row>
    <row r="227" spans="1:16" ht="13.5" thickBot="1">
      <c r="A227" s="20" t="str">
        <f t="shared" si="18"/>
        <v>VSB 40 </v>
      </c>
      <c r="B227" s="3" t="str">
        <f t="shared" si="19"/>
        <v>I</v>
      </c>
      <c r="C227" s="20">
        <f t="shared" si="20"/>
        <v>52636.01</v>
      </c>
      <c r="D227" s="9" t="str">
        <f t="shared" si="21"/>
        <v>vis</v>
      </c>
      <c r="E227" s="47">
        <f>VLOOKUP(C227,A!C$21:E$973,3,FALSE)</f>
        <v>21200.975109131956</v>
      </c>
      <c r="F227" s="3" t="s">
        <v>145</v>
      </c>
      <c r="G227" s="9" t="str">
        <f t="shared" si="22"/>
        <v>52636.010</v>
      </c>
      <c r="H227" s="20">
        <f t="shared" si="23"/>
        <v>21201</v>
      </c>
      <c r="I227" s="48" t="s">
        <v>724</v>
      </c>
      <c r="J227" s="49" t="s">
        <v>725</v>
      </c>
      <c r="K227" s="48">
        <v>21201</v>
      </c>
      <c r="L227" s="48" t="s">
        <v>594</v>
      </c>
      <c r="M227" s="49" t="s">
        <v>225</v>
      </c>
      <c r="N227" s="49"/>
      <c r="O227" s="50" t="s">
        <v>720</v>
      </c>
      <c r="P227" s="51" t="s">
        <v>721</v>
      </c>
    </row>
    <row r="228" spans="1:16" ht="13.5" thickBot="1">
      <c r="A228" s="20" t="str">
        <f t="shared" si="18"/>
        <v>VSB 42 </v>
      </c>
      <c r="B228" s="3" t="str">
        <f t="shared" si="19"/>
        <v>I</v>
      </c>
      <c r="C228" s="20">
        <f t="shared" si="20"/>
        <v>52990.961000000003</v>
      </c>
      <c r="D228" s="9" t="str">
        <f t="shared" si="21"/>
        <v>vis</v>
      </c>
      <c r="E228" s="47">
        <f>VLOOKUP(C228,A!C$21:E$973,3,FALSE)</f>
        <v>21862.987490920088</v>
      </c>
      <c r="F228" s="3" t="s">
        <v>145</v>
      </c>
      <c r="G228" s="9" t="str">
        <f t="shared" si="22"/>
        <v>52990.961</v>
      </c>
      <c r="H228" s="20">
        <f t="shared" si="23"/>
        <v>21863</v>
      </c>
      <c r="I228" s="48" t="s">
        <v>730</v>
      </c>
      <c r="J228" s="49" t="s">
        <v>731</v>
      </c>
      <c r="K228" s="48">
        <v>21863</v>
      </c>
      <c r="L228" s="48" t="s">
        <v>180</v>
      </c>
      <c r="M228" s="49" t="s">
        <v>225</v>
      </c>
      <c r="N228" s="49"/>
      <c r="O228" s="50" t="s">
        <v>720</v>
      </c>
      <c r="P228" s="51" t="s">
        <v>732</v>
      </c>
    </row>
    <row r="229" spans="1:16" ht="13.5" thickBot="1">
      <c r="A229" s="20" t="str">
        <f t="shared" si="18"/>
        <v>VSB 43 </v>
      </c>
      <c r="B229" s="3" t="str">
        <f t="shared" si="19"/>
        <v>I</v>
      </c>
      <c r="C229" s="20">
        <f t="shared" si="20"/>
        <v>53012.928999999996</v>
      </c>
      <c r="D229" s="9" t="str">
        <f t="shared" si="21"/>
        <v>vis</v>
      </c>
      <c r="E229" s="47">
        <f>VLOOKUP(C229,A!C$21:E$973,3,FALSE)</f>
        <v>21903.95959130329</v>
      </c>
      <c r="F229" s="3" t="s">
        <v>145</v>
      </c>
      <c r="G229" s="9" t="str">
        <f t="shared" si="22"/>
        <v>53012.929</v>
      </c>
      <c r="H229" s="20">
        <f t="shared" si="23"/>
        <v>21904</v>
      </c>
      <c r="I229" s="48" t="s">
        <v>733</v>
      </c>
      <c r="J229" s="49" t="s">
        <v>734</v>
      </c>
      <c r="K229" s="48">
        <v>21904</v>
      </c>
      <c r="L229" s="48" t="s">
        <v>561</v>
      </c>
      <c r="M229" s="49" t="s">
        <v>225</v>
      </c>
      <c r="N229" s="49"/>
      <c r="O229" s="50" t="s">
        <v>720</v>
      </c>
      <c r="P229" s="51" t="s">
        <v>735</v>
      </c>
    </row>
    <row r="230" spans="1:16" ht="13.5" thickBot="1">
      <c r="A230" s="20" t="str">
        <f t="shared" si="18"/>
        <v>VSB 43 </v>
      </c>
      <c r="B230" s="3" t="str">
        <f t="shared" si="19"/>
        <v>I</v>
      </c>
      <c r="C230" s="20">
        <f t="shared" si="20"/>
        <v>53296.042000000001</v>
      </c>
      <c r="D230" s="9" t="str">
        <f t="shared" si="21"/>
        <v>vis</v>
      </c>
      <c r="E230" s="47">
        <f>VLOOKUP(C230,A!C$21:E$973,3,FALSE)</f>
        <v>22431.988281024369</v>
      </c>
      <c r="F230" s="3" t="s">
        <v>145</v>
      </c>
      <c r="G230" s="9" t="str">
        <f t="shared" si="22"/>
        <v>53296.042</v>
      </c>
      <c r="H230" s="20">
        <f t="shared" si="23"/>
        <v>22432</v>
      </c>
      <c r="I230" s="48" t="s">
        <v>739</v>
      </c>
      <c r="J230" s="49" t="s">
        <v>740</v>
      </c>
      <c r="K230" s="48">
        <v>22432</v>
      </c>
      <c r="L230" s="48" t="s">
        <v>180</v>
      </c>
      <c r="M230" s="49" t="s">
        <v>225</v>
      </c>
      <c r="N230" s="49"/>
      <c r="O230" s="50" t="s">
        <v>720</v>
      </c>
      <c r="P230" s="51" t="s">
        <v>735</v>
      </c>
    </row>
    <row r="231" spans="1:16" ht="13.5" thickBot="1">
      <c r="A231" s="20" t="str">
        <f t="shared" si="18"/>
        <v>VSB 43 </v>
      </c>
      <c r="B231" s="3" t="str">
        <f t="shared" si="19"/>
        <v>I</v>
      </c>
      <c r="C231" s="20">
        <f t="shared" si="20"/>
        <v>53319.067999999999</v>
      </c>
      <c r="D231" s="9" t="str">
        <f t="shared" si="21"/>
        <v>vis</v>
      </c>
      <c r="E231" s="47">
        <f>VLOOKUP(C231,A!C$21:E$973,3,FALSE)</f>
        <v>22474.933637152546</v>
      </c>
      <c r="F231" s="3" t="s">
        <v>145</v>
      </c>
      <c r="G231" s="9" t="str">
        <f t="shared" si="22"/>
        <v>53319.068</v>
      </c>
      <c r="H231" s="20">
        <f t="shared" si="23"/>
        <v>22475</v>
      </c>
      <c r="I231" s="48" t="s">
        <v>741</v>
      </c>
      <c r="J231" s="49" t="s">
        <v>742</v>
      </c>
      <c r="K231" s="48">
        <v>22475</v>
      </c>
      <c r="L231" s="48" t="s">
        <v>743</v>
      </c>
      <c r="M231" s="49" t="s">
        <v>225</v>
      </c>
      <c r="N231" s="49"/>
      <c r="O231" s="50" t="s">
        <v>720</v>
      </c>
      <c r="P231" s="51" t="s">
        <v>735</v>
      </c>
    </row>
    <row r="232" spans="1:16" ht="13.5" thickBot="1">
      <c r="A232" s="20" t="str">
        <f t="shared" si="18"/>
        <v>VSB 43 </v>
      </c>
      <c r="B232" s="3" t="str">
        <f t="shared" si="19"/>
        <v>I</v>
      </c>
      <c r="C232" s="20">
        <f t="shared" si="20"/>
        <v>53324.968999999997</v>
      </c>
      <c r="D232" s="9" t="str">
        <f t="shared" si="21"/>
        <v>vis</v>
      </c>
      <c r="E232" s="47">
        <f>VLOOKUP(C232,A!C$21:E$973,3,FALSE)</f>
        <v>22485.9394803955</v>
      </c>
      <c r="F232" s="3" t="s">
        <v>145</v>
      </c>
      <c r="G232" s="9" t="str">
        <f t="shared" si="22"/>
        <v>53324.969</v>
      </c>
      <c r="H232" s="20">
        <f t="shared" si="23"/>
        <v>22486</v>
      </c>
      <c r="I232" s="48" t="s">
        <v>744</v>
      </c>
      <c r="J232" s="49" t="s">
        <v>745</v>
      </c>
      <c r="K232" s="48">
        <v>22486</v>
      </c>
      <c r="L232" s="48" t="s">
        <v>746</v>
      </c>
      <c r="M232" s="49" t="s">
        <v>225</v>
      </c>
      <c r="N232" s="49"/>
      <c r="O232" s="50" t="s">
        <v>720</v>
      </c>
      <c r="P232" s="51" t="s">
        <v>735</v>
      </c>
    </row>
    <row r="233" spans="1:16" ht="13.5" thickBot="1">
      <c r="A233" s="20" t="str">
        <f t="shared" si="18"/>
        <v>VSB 43 </v>
      </c>
      <c r="B233" s="3" t="str">
        <f t="shared" si="19"/>
        <v>I</v>
      </c>
      <c r="C233" s="20">
        <f t="shared" si="20"/>
        <v>53333.021999999997</v>
      </c>
      <c r="D233" s="9" t="str">
        <f t="shared" si="21"/>
        <v>vis</v>
      </c>
      <c r="E233" s="47">
        <f>VLOOKUP(C233,A!C$21:E$973,3,FALSE)</f>
        <v>22500.958978045994</v>
      </c>
      <c r="F233" s="3" t="s">
        <v>145</v>
      </c>
      <c r="G233" s="9" t="str">
        <f t="shared" si="22"/>
        <v>53333.022</v>
      </c>
      <c r="H233" s="20">
        <f t="shared" si="23"/>
        <v>22501</v>
      </c>
      <c r="I233" s="48" t="s">
        <v>747</v>
      </c>
      <c r="J233" s="49" t="s">
        <v>748</v>
      </c>
      <c r="K233" s="48">
        <v>22501</v>
      </c>
      <c r="L233" s="48" t="s">
        <v>561</v>
      </c>
      <c r="M233" s="49" t="s">
        <v>225</v>
      </c>
      <c r="N233" s="49"/>
      <c r="O233" s="50" t="s">
        <v>720</v>
      </c>
      <c r="P233" s="51" t="s">
        <v>735</v>
      </c>
    </row>
    <row r="234" spans="1:16" ht="13.5" thickBot="1">
      <c r="A234" s="20" t="str">
        <f t="shared" si="18"/>
        <v>VSB 44 </v>
      </c>
      <c r="B234" s="3" t="str">
        <f t="shared" si="19"/>
        <v>I</v>
      </c>
      <c r="C234" s="20">
        <f t="shared" si="20"/>
        <v>53682.057000000001</v>
      </c>
      <c r="D234" s="9" t="str">
        <f t="shared" si="21"/>
        <v>vis</v>
      </c>
      <c r="E234" s="47">
        <f>VLOOKUP(C234,A!C$21:E$973,3,FALSE)</f>
        <v>23151.937540375508</v>
      </c>
      <c r="F234" s="3" t="s">
        <v>145</v>
      </c>
      <c r="G234" s="9" t="str">
        <f t="shared" si="22"/>
        <v>53682.057</v>
      </c>
      <c r="H234" s="20">
        <f t="shared" si="23"/>
        <v>23152</v>
      </c>
      <c r="I234" s="48" t="s">
        <v>749</v>
      </c>
      <c r="J234" s="49" t="s">
        <v>750</v>
      </c>
      <c r="K234" s="48">
        <v>23152</v>
      </c>
      <c r="L234" s="48" t="s">
        <v>162</v>
      </c>
      <c r="M234" s="49" t="s">
        <v>225</v>
      </c>
      <c r="N234" s="49"/>
      <c r="O234" s="50" t="s">
        <v>720</v>
      </c>
      <c r="P234" s="51" t="s">
        <v>751</v>
      </c>
    </row>
    <row r="235" spans="1:16" ht="13.5" thickBot="1">
      <c r="A235" s="20" t="str">
        <f t="shared" si="18"/>
        <v>VSB 44 </v>
      </c>
      <c r="B235" s="3" t="str">
        <f t="shared" si="19"/>
        <v>I</v>
      </c>
      <c r="C235" s="20">
        <f t="shared" si="20"/>
        <v>53704.055999999997</v>
      </c>
      <c r="D235" s="9" t="str">
        <f t="shared" si="21"/>
        <v>vis</v>
      </c>
      <c r="E235" s="47">
        <f>VLOOKUP(C235,A!C$21:E$973,3,FALSE)</f>
        <v>23192.967458271087</v>
      </c>
      <c r="F235" s="3" t="s">
        <v>145</v>
      </c>
      <c r="G235" s="9" t="str">
        <f t="shared" si="22"/>
        <v>53704.056</v>
      </c>
      <c r="H235" s="20">
        <f t="shared" si="23"/>
        <v>23193</v>
      </c>
      <c r="I235" s="48" t="s">
        <v>758</v>
      </c>
      <c r="J235" s="49" t="s">
        <v>759</v>
      </c>
      <c r="K235" s="48">
        <v>23193</v>
      </c>
      <c r="L235" s="48" t="s">
        <v>760</v>
      </c>
      <c r="M235" s="49" t="s">
        <v>225</v>
      </c>
      <c r="N235" s="49"/>
      <c r="O235" s="50" t="s">
        <v>720</v>
      </c>
      <c r="P235" s="51" t="s">
        <v>751</v>
      </c>
    </row>
    <row r="236" spans="1:16" ht="13.5" thickBot="1">
      <c r="A236" s="20" t="str">
        <f t="shared" si="18"/>
        <v>VSB 45 </v>
      </c>
      <c r="B236" s="3" t="str">
        <f t="shared" si="19"/>
        <v>I</v>
      </c>
      <c r="C236" s="20">
        <f t="shared" si="20"/>
        <v>53738.912300000004</v>
      </c>
      <c r="D236" s="9" t="str">
        <f t="shared" si="21"/>
        <v>vis</v>
      </c>
      <c r="E236" s="47">
        <f>VLOOKUP(C236,A!C$21:E$973,3,FALSE)</f>
        <v>23257.977282678756</v>
      </c>
      <c r="F236" s="3" t="s">
        <v>145</v>
      </c>
      <c r="G236" s="9" t="str">
        <f t="shared" si="22"/>
        <v>53738.9123</v>
      </c>
      <c r="H236" s="20">
        <f t="shared" si="23"/>
        <v>23258</v>
      </c>
      <c r="I236" s="48" t="s">
        <v>761</v>
      </c>
      <c r="J236" s="49" t="s">
        <v>762</v>
      </c>
      <c r="K236" s="48">
        <v>23258</v>
      </c>
      <c r="L236" s="48" t="s">
        <v>763</v>
      </c>
      <c r="M236" s="49" t="s">
        <v>200</v>
      </c>
      <c r="N236" s="49" t="s">
        <v>201</v>
      </c>
      <c r="O236" s="50" t="s">
        <v>764</v>
      </c>
      <c r="P236" s="51" t="s">
        <v>765</v>
      </c>
    </row>
    <row r="237" spans="1:16" ht="13.5" thickBot="1">
      <c r="A237" s="20" t="str">
        <f t="shared" si="18"/>
        <v>VSB 45 </v>
      </c>
      <c r="B237" s="3" t="str">
        <f t="shared" si="19"/>
        <v>I</v>
      </c>
      <c r="C237" s="20">
        <f t="shared" si="20"/>
        <v>54024.156000000003</v>
      </c>
      <c r="D237" s="9" t="str">
        <f t="shared" si="21"/>
        <v>vis</v>
      </c>
      <c r="E237" s="47">
        <f>VLOOKUP(C237,A!C$21:E$973,3,FALSE)</f>
        <v>23789.979900581111</v>
      </c>
      <c r="F237" s="3" t="s">
        <v>145</v>
      </c>
      <c r="G237" s="9" t="str">
        <f t="shared" si="22"/>
        <v>54024.156</v>
      </c>
      <c r="H237" s="20">
        <f t="shared" si="23"/>
        <v>23790</v>
      </c>
      <c r="I237" s="48" t="s">
        <v>766</v>
      </c>
      <c r="J237" s="49" t="s">
        <v>767</v>
      </c>
      <c r="K237" s="48">
        <v>23790</v>
      </c>
      <c r="L237" s="48" t="s">
        <v>325</v>
      </c>
      <c r="M237" s="49" t="s">
        <v>225</v>
      </c>
      <c r="N237" s="49"/>
      <c r="O237" s="50" t="s">
        <v>764</v>
      </c>
      <c r="P237" s="51" t="s">
        <v>765</v>
      </c>
    </row>
    <row r="238" spans="1:16" ht="13.5" thickBot="1">
      <c r="A238" s="20" t="str">
        <f t="shared" si="18"/>
        <v>VSB 45 </v>
      </c>
      <c r="B238" s="3" t="str">
        <f t="shared" si="19"/>
        <v>I</v>
      </c>
      <c r="C238" s="20">
        <f t="shared" si="20"/>
        <v>54052.01</v>
      </c>
      <c r="D238" s="9" t="str">
        <f t="shared" si="21"/>
        <v>vis</v>
      </c>
      <c r="E238" s="47">
        <f>VLOOKUP(C238,A!C$21:E$973,3,FALSE)</f>
        <v>23841.929867991617</v>
      </c>
      <c r="F238" s="3" t="s">
        <v>145</v>
      </c>
      <c r="G238" s="9" t="str">
        <f t="shared" si="22"/>
        <v>54052.010</v>
      </c>
      <c r="H238" s="20">
        <f t="shared" si="23"/>
        <v>23842</v>
      </c>
      <c r="I238" s="48" t="s">
        <v>774</v>
      </c>
      <c r="J238" s="49" t="s">
        <v>775</v>
      </c>
      <c r="K238" s="48" t="s">
        <v>776</v>
      </c>
      <c r="L238" s="48" t="s">
        <v>777</v>
      </c>
      <c r="M238" s="49" t="s">
        <v>225</v>
      </c>
      <c r="N238" s="49"/>
      <c r="O238" s="50" t="s">
        <v>764</v>
      </c>
      <c r="P238" s="51" t="s">
        <v>765</v>
      </c>
    </row>
    <row r="239" spans="1:16" ht="13.5" thickBot="1">
      <c r="A239" s="20" t="str">
        <f t="shared" si="18"/>
        <v>VSB 46 </v>
      </c>
      <c r="B239" s="3" t="str">
        <f t="shared" si="19"/>
        <v>I</v>
      </c>
      <c r="C239" s="20">
        <f t="shared" si="20"/>
        <v>54394.095999999998</v>
      </c>
      <c r="D239" s="9" t="str">
        <f t="shared" si="21"/>
        <v>vis</v>
      </c>
      <c r="E239" s="47">
        <f>VLOOKUP(C239,A!C$21:E$973,3,FALSE)</f>
        <v>24479.947982143633</v>
      </c>
      <c r="F239" s="3" t="s">
        <v>145</v>
      </c>
      <c r="G239" s="9" t="str">
        <f t="shared" si="22"/>
        <v>54394.096</v>
      </c>
      <c r="H239" s="20">
        <f t="shared" si="23"/>
        <v>24480</v>
      </c>
      <c r="I239" s="48" t="s">
        <v>778</v>
      </c>
      <c r="J239" s="49" t="s">
        <v>779</v>
      </c>
      <c r="K239" s="48" t="s">
        <v>780</v>
      </c>
      <c r="L239" s="48" t="s">
        <v>174</v>
      </c>
      <c r="M239" s="49" t="s">
        <v>225</v>
      </c>
      <c r="N239" s="49"/>
      <c r="O239" s="50" t="s">
        <v>781</v>
      </c>
      <c r="P239" s="51" t="s">
        <v>782</v>
      </c>
    </row>
    <row r="240" spans="1:16" ht="13.5" thickBot="1">
      <c r="A240" s="20" t="str">
        <f t="shared" si="18"/>
        <v>VSB 46 </v>
      </c>
      <c r="B240" s="3" t="str">
        <f t="shared" si="19"/>
        <v>I</v>
      </c>
      <c r="C240" s="20">
        <f t="shared" si="20"/>
        <v>54416.080999999998</v>
      </c>
      <c r="D240" s="9" t="str">
        <f t="shared" si="21"/>
        <v>vis</v>
      </c>
      <c r="E240" s="47">
        <f>VLOOKUP(C240,A!C$21:E$973,3,FALSE)</f>
        <v>24520.9517889046</v>
      </c>
      <c r="F240" s="3" t="s">
        <v>145</v>
      </c>
      <c r="G240" s="9" t="str">
        <f t="shared" si="22"/>
        <v>54416.081</v>
      </c>
      <c r="H240" s="20">
        <f t="shared" si="23"/>
        <v>24521</v>
      </c>
      <c r="I240" s="48" t="s">
        <v>783</v>
      </c>
      <c r="J240" s="49" t="s">
        <v>784</v>
      </c>
      <c r="K240" s="48" t="s">
        <v>785</v>
      </c>
      <c r="L240" s="48" t="s">
        <v>786</v>
      </c>
      <c r="M240" s="49" t="s">
        <v>225</v>
      </c>
      <c r="N240" s="49"/>
      <c r="O240" s="50" t="s">
        <v>781</v>
      </c>
      <c r="P240" s="51" t="s">
        <v>782</v>
      </c>
    </row>
    <row r="241" spans="1:16" ht="13.5" thickBot="1">
      <c r="A241" s="20" t="str">
        <f t="shared" si="18"/>
        <v>VSB 50 </v>
      </c>
      <c r="B241" s="3" t="str">
        <f t="shared" si="19"/>
        <v>I</v>
      </c>
      <c r="C241" s="20">
        <f t="shared" si="20"/>
        <v>55157.080999999998</v>
      </c>
      <c r="D241" s="9" t="str">
        <f t="shared" si="21"/>
        <v>vis</v>
      </c>
      <c r="E241" s="47">
        <f>VLOOKUP(C241,A!C$21:E$973,3,FALSE)</f>
        <v>25902.97684279938</v>
      </c>
      <c r="F241" s="3" t="s">
        <v>145</v>
      </c>
      <c r="G241" s="9" t="str">
        <f t="shared" si="22"/>
        <v>55157.081</v>
      </c>
      <c r="H241" s="20">
        <f t="shared" si="23"/>
        <v>25903</v>
      </c>
      <c r="I241" s="48" t="s">
        <v>787</v>
      </c>
      <c r="J241" s="49" t="s">
        <v>788</v>
      </c>
      <c r="K241" s="48" t="s">
        <v>789</v>
      </c>
      <c r="L241" s="48" t="s">
        <v>594</v>
      </c>
      <c r="M241" s="49" t="s">
        <v>225</v>
      </c>
      <c r="N241" s="49"/>
      <c r="O241" s="50" t="s">
        <v>781</v>
      </c>
      <c r="P241" s="51" t="s">
        <v>790</v>
      </c>
    </row>
    <row r="242" spans="1:16" ht="13.5" thickBot="1">
      <c r="A242" s="20" t="str">
        <f t="shared" si="18"/>
        <v>VSB 56 </v>
      </c>
      <c r="B242" s="3" t="str">
        <f t="shared" si="19"/>
        <v>I</v>
      </c>
      <c r="C242" s="20">
        <f t="shared" si="20"/>
        <v>56609.024799999999</v>
      </c>
      <c r="D242" s="9" t="str">
        <f t="shared" si="21"/>
        <v>vis</v>
      </c>
      <c r="E242" s="47">
        <f>VLOOKUP(C242,A!C$21:E$973,3,FALSE)</f>
        <v>28610.969701702477</v>
      </c>
      <c r="F242" s="3" t="s">
        <v>145</v>
      </c>
      <c r="G242" s="9" t="str">
        <f t="shared" si="22"/>
        <v>56609.0248</v>
      </c>
      <c r="H242" s="20">
        <f t="shared" si="23"/>
        <v>28611</v>
      </c>
      <c r="I242" s="48" t="s">
        <v>791</v>
      </c>
      <c r="J242" s="49" t="s">
        <v>792</v>
      </c>
      <c r="K242" s="48" t="s">
        <v>793</v>
      </c>
      <c r="L242" s="48" t="s">
        <v>794</v>
      </c>
      <c r="M242" s="49" t="s">
        <v>706</v>
      </c>
      <c r="N242" s="49" t="s">
        <v>795</v>
      </c>
      <c r="O242" s="50" t="s">
        <v>796</v>
      </c>
      <c r="P242" s="51" t="s">
        <v>797</v>
      </c>
    </row>
    <row r="243" spans="1:16" ht="13.5" thickBot="1">
      <c r="A243" s="20" t="str">
        <f t="shared" si="18"/>
        <v>VSB 56 </v>
      </c>
      <c r="B243" s="3" t="str">
        <f t="shared" si="19"/>
        <v>I</v>
      </c>
      <c r="C243" s="20">
        <f t="shared" si="20"/>
        <v>56615.987500000003</v>
      </c>
      <c r="D243" s="9" t="str">
        <f t="shared" si="21"/>
        <v>vis</v>
      </c>
      <c r="E243" s="47">
        <f>VLOOKUP(C243,A!C$21:E$973,3,FALSE)</f>
        <v>28623.955701490275</v>
      </c>
      <c r="F243" s="3" t="s">
        <v>145</v>
      </c>
      <c r="G243" s="9" t="str">
        <f t="shared" si="22"/>
        <v>56615.9875</v>
      </c>
      <c r="H243" s="20">
        <f t="shared" si="23"/>
        <v>28624</v>
      </c>
      <c r="I243" s="48" t="s">
        <v>798</v>
      </c>
      <c r="J243" s="49" t="s">
        <v>799</v>
      </c>
      <c r="K243" s="48" t="s">
        <v>800</v>
      </c>
      <c r="L243" s="48" t="s">
        <v>801</v>
      </c>
      <c r="M243" s="49" t="s">
        <v>706</v>
      </c>
      <c r="N243" s="49" t="s">
        <v>795</v>
      </c>
      <c r="O243" s="50" t="s">
        <v>796</v>
      </c>
      <c r="P243" s="51" t="s">
        <v>797</v>
      </c>
    </row>
    <row r="244" spans="1:16" ht="13.5" thickBot="1">
      <c r="A244" s="20" t="str">
        <f t="shared" si="18"/>
        <v>VSB 56 </v>
      </c>
      <c r="B244" s="3" t="str">
        <f t="shared" si="19"/>
        <v>I</v>
      </c>
      <c r="C244" s="20">
        <f t="shared" si="20"/>
        <v>56637.974000000002</v>
      </c>
      <c r="D244" s="9" t="str">
        <f t="shared" si="21"/>
        <v>vis</v>
      </c>
      <c r="E244" s="47">
        <f>VLOOKUP(C244,A!C$21:E$973,3,FALSE)</f>
        <v>28664.962305872807</v>
      </c>
      <c r="F244" s="3" t="s">
        <v>145</v>
      </c>
      <c r="G244" s="9" t="str">
        <f t="shared" si="22"/>
        <v>56637.9740</v>
      </c>
      <c r="H244" s="20">
        <f t="shared" si="23"/>
        <v>28665</v>
      </c>
      <c r="I244" s="48" t="s">
        <v>802</v>
      </c>
      <c r="J244" s="49" t="s">
        <v>803</v>
      </c>
      <c r="K244" s="48" t="s">
        <v>804</v>
      </c>
      <c r="L244" s="48" t="s">
        <v>805</v>
      </c>
      <c r="M244" s="49" t="s">
        <v>706</v>
      </c>
      <c r="N244" s="49" t="s">
        <v>795</v>
      </c>
      <c r="O244" s="50" t="s">
        <v>796</v>
      </c>
      <c r="P244" s="51" t="s">
        <v>797</v>
      </c>
    </row>
    <row r="245" spans="1:16" ht="13.5" thickBot="1">
      <c r="A245" s="20" t="str">
        <f t="shared" si="18"/>
        <v>VSB 56 </v>
      </c>
      <c r="B245" s="3" t="str">
        <f t="shared" si="19"/>
        <v>II</v>
      </c>
      <c r="C245" s="20">
        <f t="shared" si="20"/>
        <v>56640.915399999998</v>
      </c>
      <c r="D245" s="9" t="str">
        <f t="shared" si="21"/>
        <v>vis</v>
      </c>
      <c r="E245" s="47">
        <f>VLOOKUP(C245,A!C$21:E$973,3,FALSE)</f>
        <v>28670.448255256775</v>
      </c>
      <c r="F245" s="3" t="s">
        <v>145</v>
      </c>
      <c r="G245" s="9" t="str">
        <f t="shared" si="22"/>
        <v>56640.9154</v>
      </c>
      <c r="H245" s="20">
        <f t="shared" si="23"/>
        <v>28670.5</v>
      </c>
      <c r="I245" s="48" t="s">
        <v>806</v>
      </c>
      <c r="J245" s="49" t="s">
        <v>807</v>
      </c>
      <c r="K245" s="48" t="s">
        <v>808</v>
      </c>
      <c r="L245" s="48" t="s">
        <v>809</v>
      </c>
      <c r="M245" s="49" t="s">
        <v>706</v>
      </c>
      <c r="N245" s="49" t="s">
        <v>795</v>
      </c>
      <c r="O245" s="50" t="s">
        <v>796</v>
      </c>
      <c r="P245" s="51" t="s">
        <v>797</v>
      </c>
    </row>
    <row r="246" spans="1:16" ht="13.5" thickBot="1">
      <c r="A246" s="20" t="str">
        <f t="shared" si="18"/>
        <v>VSB 56 </v>
      </c>
      <c r="B246" s="3" t="str">
        <f t="shared" si="19"/>
        <v>II</v>
      </c>
      <c r="C246" s="20">
        <f t="shared" si="20"/>
        <v>56641.979800000001</v>
      </c>
      <c r="D246" s="9" t="str">
        <f t="shared" si="21"/>
        <v>vis</v>
      </c>
      <c r="E246" s="47">
        <f>VLOOKUP(C246,A!C$21:E$973,3,FALSE)</f>
        <v>28672.433447520434</v>
      </c>
      <c r="F246" s="3" t="s">
        <v>145</v>
      </c>
      <c r="G246" s="9" t="str">
        <f t="shared" si="22"/>
        <v>56641.9798</v>
      </c>
      <c r="H246" s="20">
        <f t="shared" si="23"/>
        <v>28672.5</v>
      </c>
      <c r="I246" s="48" t="s">
        <v>810</v>
      </c>
      <c r="J246" s="49" t="s">
        <v>811</v>
      </c>
      <c r="K246" s="48" t="s">
        <v>812</v>
      </c>
      <c r="L246" s="48" t="s">
        <v>813</v>
      </c>
      <c r="M246" s="49" t="s">
        <v>706</v>
      </c>
      <c r="N246" s="49" t="s">
        <v>795</v>
      </c>
      <c r="O246" s="50" t="s">
        <v>796</v>
      </c>
      <c r="P246" s="51" t="s">
        <v>797</v>
      </c>
    </row>
    <row r="247" spans="1:16" ht="13.5" thickBot="1">
      <c r="A247" s="20" t="str">
        <f t="shared" si="18"/>
        <v>VSB 56 </v>
      </c>
      <c r="B247" s="3" t="str">
        <f t="shared" si="19"/>
        <v>II</v>
      </c>
      <c r="C247" s="20">
        <f t="shared" si="20"/>
        <v>56648.957900000001</v>
      </c>
      <c r="D247" s="9" t="str">
        <f t="shared" si="21"/>
        <v>vis</v>
      </c>
      <c r="E247" s="47">
        <f>VLOOKUP(C247,A!C$21:E$973,3,FALSE)</f>
        <v>28685.448169556308</v>
      </c>
      <c r="F247" s="3" t="s">
        <v>145</v>
      </c>
      <c r="G247" s="9" t="str">
        <f t="shared" si="22"/>
        <v>56648.9579</v>
      </c>
      <c r="H247" s="20">
        <f t="shared" si="23"/>
        <v>28685.5</v>
      </c>
      <c r="I247" s="48" t="s">
        <v>814</v>
      </c>
      <c r="J247" s="49" t="s">
        <v>815</v>
      </c>
      <c r="K247" s="48" t="s">
        <v>816</v>
      </c>
      <c r="L247" s="48" t="s">
        <v>817</v>
      </c>
      <c r="M247" s="49" t="s">
        <v>706</v>
      </c>
      <c r="N247" s="49" t="s">
        <v>795</v>
      </c>
      <c r="O247" s="50" t="s">
        <v>796</v>
      </c>
      <c r="P247" s="51" t="s">
        <v>797</v>
      </c>
    </row>
    <row r="248" spans="1:16" ht="13.5" thickBot="1">
      <c r="A248" s="20" t="str">
        <f t="shared" si="18"/>
        <v>VSB 59 </v>
      </c>
      <c r="B248" s="3" t="str">
        <f t="shared" si="19"/>
        <v>II</v>
      </c>
      <c r="C248" s="20">
        <f t="shared" si="20"/>
        <v>56955.116800000003</v>
      </c>
      <c r="D248" s="9" t="str">
        <f t="shared" si="21"/>
        <v>vis</v>
      </c>
      <c r="E248" s="47">
        <f>VLOOKUP(C248,A!C$21:E$973,3,FALSE)</f>
        <v>29256.459330518344</v>
      </c>
      <c r="F248" s="3" t="s">
        <v>145</v>
      </c>
      <c r="G248" s="9" t="str">
        <f t="shared" si="22"/>
        <v>56955.1168</v>
      </c>
      <c r="H248" s="20">
        <f t="shared" si="23"/>
        <v>29256.5</v>
      </c>
      <c r="I248" s="48" t="s">
        <v>818</v>
      </c>
      <c r="J248" s="49" t="s">
        <v>819</v>
      </c>
      <c r="K248" s="48" t="s">
        <v>820</v>
      </c>
      <c r="L248" s="48" t="s">
        <v>821</v>
      </c>
      <c r="M248" s="49" t="s">
        <v>706</v>
      </c>
      <c r="N248" s="49" t="s">
        <v>795</v>
      </c>
      <c r="O248" s="50" t="s">
        <v>796</v>
      </c>
      <c r="P248" s="51" t="s">
        <v>822</v>
      </c>
    </row>
    <row r="249" spans="1:16" ht="13.5" thickBot="1">
      <c r="A249" s="20" t="str">
        <f t="shared" si="18"/>
        <v>VSB 59 </v>
      </c>
      <c r="B249" s="3" t="str">
        <f t="shared" si="19"/>
        <v>II</v>
      </c>
      <c r="C249" s="20">
        <f t="shared" si="20"/>
        <v>56974.953500000003</v>
      </c>
      <c r="D249" s="9" t="str">
        <f t="shared" si="21"/>
        <v>vis</v>
      </c>
      <c r="E249" s="47">
        <f>VLOOKUP(C249,A!C$21:E$973,3,FALSE)</f>
        <v>29293.456383671644</v>
      </c>
      <c r="F249" s="3" t="s">
        <v>145</v>
      </c>
      <c r="G249" s="9" t="str">
        <f t="shared" si="22"/>
        <v>56974.9535</v>
      </c>
      <c r="H249" s="20">
        <f t="shared" si="23"/>
        <v>29293.5</v>
      </c>
      <c r="I249" s="48" t="s">
        <v>823</v>
      </c>
      <c r="J249" s="49" t="s">
        <v>824</v>
      </c>
      <c r="K249" s="48" t="s">
        <v>825</v>
      </c>
      <c r="L249" s="48" t="s">
        <v>826</v>
      </c>
      <c r="M249" s="49" t="s">
        <v>706</v>
      </c>
      <c r="N249" s="49" t="s">
        <v>795</v>
      </c>
      <c r="O249" s="50" t="s">
        <v>796</v>
      </c>
      <c r="P249" s="51" t="s">
        <v>822</v>
      </c>
    </row>
    <row r="250" spans="1:16" ht="13.5" thickBot="1">
      <c r="A250" s="20" t="str">
        <f t="shared" si="18"/>
        <v>VSB 59 </v>
      </c>
      <c r="B250" s="3" t="str">
        <f t="shared" si="19"/>
        <v>II</v>
      </c>
      <c r="C250" s="20">
        <f t="shared" si="20"/>
        <v>56996.934500000003</v>
      </c>
      <c r="D250" s="9" t="str">
        <f t="shared" si="21"/>
        <v>vis</v>
      </c>
      <c r="E250" s="47">
        <f>VLOOKUP(C250,A!C$21:E$973,3,FALSE)</f>
        <v>29334.452730108434</v>
      </c>
      <c r="F250" s="3" t="s">
        <v>145</v>
      </c>
      <c r="G250" s="9" t="str">
        <f t="shared" si="22"/>
        <v>56996.9345</v>
      </c>
      <c r="H250" s="20">
        <f t="shared" si="23"/>
        <v>29334.5</v>
      </c>
      <c r="I250" s="48" t="s">
        <v>827</v>
      </c>
      <c r="J250" s="49" t="s">
        <v>828</v>
      </c>
      <c r="K250" s="48" t="s">
        <v>829</v>
      </c>
      <c r="L250" s="48" t="s">
        <v>830</v>
      </c>
      <c r="M250" s="49" t="s">
        <v>706</v>
      </c>
      <c r="N250" s="49" t="s">
        <v>795</v>
      </c>
      <c r="O250" s="50" t="s">
        <v>796</v>
      </c>
      <c r="P250" s="51" t="s">
        <v>822</v>
      </c>
    </row>
    <row r="251" spans="1:16">
      <c r="B251" s="3"/>
      <c r="E251" s="47"/>
      <c r="F251" s="3"/>
    </row>
    <row r="252" spans="1:16">
      <c r="B252" s="3"/>
      <c r="E252" s="47"/>
      <c r="F252" s="3"/>
    </row>
    <row r="253" spans="1:16">
      <c r="B253" s="3"/>
      <c r="E253" s="47"/>
      <c r="F253" s="3"/>
    </row>
    <row r="254" spans="1:16">
      <c r="B254" s="3"/>
      <c r="E254" s="47"/>
      <c r="F254" s="3"/>
    </row>
    <row r="255" spans="1:16">
      <c r="B255" s="3"/>
      <c r="E255" s="47"/>
      <c r="F255" s="3"/>
    </row>
    <row r="256" spans="1:16">
      <c r="B256" s="3"/>
      <c r="E256" s="47"/>
      <c r="F256" s="3"/>
    </row>
    <row r="257" spans="2:6">
      <c r="B257" s="3"/>
      <c r="E257" s="47"/>
      <c r="F257" s="3"/>
    </row>
    <row r="258" spans="2:6">
      <c r="B258" s="3"/>
      <c r="E258" s="47"/>
      <c r="F258" s="3"/>
    </row>
    <row r="259" spans="2:6">
      <c r="B259" s="3"/>
      <c r="E259" s="47"/>
      <c r="F259" s="3"/>
    </row>
    <row r="260" spans="2:6">
      <c r="B260" s="3"/>
      <c r="E260" s="47"/>
      <c r="F260" s="3"/>
    </row>
    <row r="261" spans="2:6">
      <c r="B261" s="3"/>
      <c r="E261" s="47"/>
      <c r="F261" s="3"/>
    </row>
    <row r="262" spans="2:6">
      <c r="B262" s="3"/>
      <c r="E262" s="47"/>
      <c r="F262" s="3"/>
    </row>
    <row r="263" spans="2:6">
      <c r="B263" s="3"/>
      <c r="E263" s="47"/>
      <c r="F263" s="3"/>
    </row>
    <row r="264" spans="2:6">
      <c r="B264" s="3"/>
      <c r="E264" s="47"/>
      <c r="F264" s="3"/>
    </row>
    <row r="265" spans="2:6">
      <c r="B265" s="3"/>
      <c r="E265" s="47"/>
      <c r="F265" s="3"/>
    </row>
    <row r="266" spans="2:6">
      <c r="B266" s="3"/>
      <c r="E266" s="47"/>
      <c r="F266" s="3"/>
    </row>
    <row r="267" spans="2:6">
      <c r="B267" s="3"/>
      <c r="E267" s="47"/>
      <c r="F267" s="3"/>
    </row>
    <row r="268" spans="2:6">
      <c r="B268" s="3"/>
      <c r="E268" s="47"/>
      <c r="F268" s="3"/>
    </row>
    <row r="269" spans="2:6">
      <c r="B269" s="3"/>
      <c r="E269" s="47"/>
      <c r="F269" s="3"/>
    </row>
    <row r="270" spans="2:6">
      <c r="B270" s="3"/>
      <c r="E270" s="47"/>
      <c r="F270" s="3"/>
    </row>
    <row r="271" spans="2:6">
      <c r="B271" s="3"/>
      <c r="E271" s="47"/>
      <c r="F271" s="3"/>
    </row>
    <row r="272" spans="2:6">
      <c r="B272" s="3"/>
      <c r="E272" s="47"/>
      <c r="F272" s="3"/>
    </row>
    <row r="273" spans="2:6">
      <c r="B273" s="3"/>
      <c r="E273" s="47"/>
      <c r="F273" s="3"/>
    </row>
    <row r="274" spans="2:6">
      <c r="B274" s="3"/>
      <c r="E274" s="47"/>
      <c r="F274" s="3"/>
    </row>
    <row r="275" spans="2:6">
      <c r="B275" s="3"/>
      <c r="E275" s="47"/>
      <c r="F275" s="3"/>
    </row>
    <row r="276" spans="2:6">
      <c r="B276" s="3"/>
      <c r="E276" s="47"/>
      <c r="F276" s="3"/>
    </row>
    <row r="277" spans="2:6">
      <c r="B277" s="3"/>
      <c r="E277" s="47"/>
      <c r="F277" s="3"/>
    </row>
    <row r="278" spans="2:6">
      <c r="B278" s="3"/>
      <c r="E278" s="47"/>
      <c r="F278" s="3"/>
    </row>
    <row r="279" spans="2:6">
      <c r="B279" s="3"/>
      <c r="E279" s="47"/>
      <c r="F279" s="3"/>
    </row>
    <row r="280" spans="2:6">
      <c r="B280" s="3"/>
      <c r="E280" s="47"/>
      <c r="F280" s="3"/>
    </row>
    <row r="281" spans="2:6">
      <c r="B281" s="3"/>
      <c r="E281" s="47"/>
      <c r="F281" s="3"/>
    </row>
    <row r="282" spans="2:6">
      <c r="B282" s="3"/>
      <c r="E282" s="47"/>
      <c r="F282" s="3"/>
    </row>
    <row r="283" spans="2:6">
      <c r="B283" s="3"/>
      <c r="E283" s="47"/>
      <c r="F283" s="3"/>
    </row>
    <row r="284" spans="2:6">
      <c r="B284" s="3"/>
      <c r="E284" s="47"/>
      <c r="F284" s="3"/>
    </row>
    <row r="285" spans="2:6">
      <c r="B285" s="3"/>
      <c r="E285" s="47"/>
      <c r="F285" s="3"/>
    </row>
    <row r="286" spans="2:6">
      <c r="B286" s="3"/>
      <c r="E286" s="47"/>
      <c r="F286" s="3"/>
    </row>
    <row r="287" spans="2:6">
      <c r="B287" s="3"/>
      <c r="E287" s="47"/>
      <c r="F287" s="3"/>
    </row>
    <row r="288" spans="2:6">
      <c r="B288" s="3"/>
      <c r="E288" s="47"/>
      <c r="F288" s="3"/>
    </row>
    <row r="289" spans="2:6">
      <c r="B289" s="3"/>
      <c r="E289" s="47"/>
      <c r="F289" s="3"/>
    </row>
    <row r="290" spans="2:6">
      <c r="B290" s="3"/>
      <c r="E290" s="47"/>
      <c r="F290" s="3"/>
    </row>
    <row r="291" spans="2:6">
      <c r="B291" s="3"/>
      <c r="E291" s="47"/>
      <c r="F291" s="3"/>
    </row>
    <row r="292" spans="2:6">
      <c r="B292" s="3"/>
      <c r="E292" s="47"/>
      <c r="F292" s="3"/>
    </row>
    <row r="293" spans="2:6">
      <c r="B293" s="3"/>
      <c r="E293" s="47"/>
      <c r="F293" s="3"/>
    </row>
    <row r="294" spans="2:6">
      <c r="B294" s="3"/>
      <c r="E294" s="47"/>
      <c r="F294" s="3"/>
    </row>
    <row r="295" spans="2:6">
      <c r="B295" s="3"/>
      <c r="E295" s="47"/>
      <c r="F295" s="3"/>
    </row>
    <row r="296" spans="2:6">
      <c r="B296" s="3"/>
      <c r="E296" s="47"/>
      <c r="F296" s="3"/>
    </row>
    <row r="297" spans="2:6">
      <c r="B297" s="3"/>
      <c r="E297" s="47"/>
      <c r="F297" s="3"/>
    </row>
    <row r="298" spans="2:6">
      <c r="B298" s="3"/>
      <c r="E298" s="47"/>
      <c r="F298" s="3"/>
    </row>
    <row r="299" spans="2:6">
      <c r="B299" s="3"/>
      <c r="E299" s="47"/>
      <c r="F299" s="3"/>
    </row>
    <row r="300" spans="2:6">
      <c r="B300" s="3"/>
      <c r="E300" s="47"/>
      <c r="F300" s="3"/>
    </row>
    <row r="301" spans="2:6">
      <c r="B301" s="3"/>
      <c r="E301" s="47"/>
      <c r="F301" s="3"/>
    </row>
    <row r="302" spans="2:6">
      <c r="B302" s="3"/>
      <c r="E302" s="47"/>
      <c r="F302" s="3"/>
    </row>
    <row r="303" spans="2:6">
      <c r="B303" s="3"/>
      <c r="E303" s="47"/>
      <c r="F303" s="3"/>
    </row>
    <row r="304" spans="2:6">
      <c r="B304" s="3"/>
      <c r="E304" s="47"/>
      <c r="F304" s="3"/>
    </row>
    <row r="305" spans="2:6">
      <c r="B305" s="3"/>
      <c r="E305" s="47"/>
      <c r="F305" s="3"/>
    </row>
    <row r="306" spans="2:6">
      <c r="B306" s="3"/>
      <c r="E306" s="47"/>
      <c r="F306" s="3"/>
    </row>
    <row r="307" spans="2:6">
      <c r="B307" s="3"/>
      <c r="E307" s="47"/>
      <c r="F307" s="3"/>
    </row>
    <row r="308" spans="2:6">
      <c r="B308" s="3"/>
      <c r="E308" s="47"/>
      <c r="F308" s="3"/>
    </row>
    <row r="309" spans="2:6">
      <c r="B309" s="3"/>
      <c r="E309" s="47"/>
      <c r="F309" s="3"/>
    </row>
    <row r="310" spans="2:6">
      <c r="B310" s="3"/>
      <c r="E310" s="47"/>
      <c r="F310" s="3"/>
    </row>
    <row r="311" spans="2:6">
      <c r="B311" s="3"/>
      <c r="E311" s="47"/>
      <c r="F311" s="3"/>
    </row>
    <row r="312" spans="2:6">
      <c r="B312" s="3"/>
      <c r="E312" s="47"/>
      <c r="F312" s="3"/>
    </row>
    <row r="313" spans="2:6">
      <c r="B313" s="3"/>
      <c r="E313" s="47"/>
      <c r="F313" s="3"/>
    </row>
    <row r="314" spans="2:6">
      <c r="B314" s="3"/>
      <c r="E314" s="47"/>
      <c r="F314" s="3"/>
    </row>
    <row r="315" spans="2:6">
      <c r="B315" s="3"/>
      <c r="E315" s="47"/>
      <c r="F315" s="3"/>
    </row>
    <row r="316" spans="2:6">
      <c r="B316" s="3"/>
      <c r="E316" s="47"/>
      <c r="F316" s="3"/>
    </row>
    <row r="317" spans="2:6">
      <c r="B317" s="3"/>
      <c r="E317" s="47"/>
      <c r="F317" s="3"/>
    </row>
    <row r="318" spans="2:6">
      <c r="B318" s="3"/>
      <c r="E318" s="47"/>
      <c r="F318" s="3"/>
    </row>
    <row r="319" spans="2:6">
      <c r="B319" s="3"/>
      <c r="E319" s="47"/>
      <c r="F319" s="3"/>
    </row>
    <row r="320" spans="2:6">
      <c r="B320" s="3"/>
      <c r="E320" s="47"/>
      <c r="F320" s="3"/>
    </row>
    <row r="321" spans="2:6">
      <c r="B321" s="3"/>
      <c r="E321" s="47"/>
      <c r="F321" s="3"/>
    </row>
    <row r="322" spans="2:6">
      <c r="B322" s="3"/>
      <c r="E322" s="47"/>
      <c r="F322" s="3"/>
    </row>
    <row r="323" spans="2:6">
      <c r="B323" s="3"/>
      <c r="E323" s="47"/>
      <c r="F323" s="3"/>
    </row>
    <row r="324" spans="2:6">
      <c r="B324" s="3"/>
      <c r="E324" s="47"/>
      <c r="F324" s="3"/>
    </row>
    <row r="325" spans="2:6">
      <c r="B325" s="3"/>
      <c r="E325" s="47"/>
      <c r="F325" s="3"/>
    </row>
    <row r="326" spans="2:6">
      <c r="B326" s="3"/>
      <c r="E326" s="47"/>
      <c r="F326" s="3"/>
    </row>
    <row r="327" spans="2:6">
      <c r="B327" s="3"/>
      <c r="E327" s="47"/>
      <c r="F327" s="3"/>
    </row>
    <row r="328" spans="2:6">
      <c r="B328" s="3"/>
      <c r="E328" s="47"/>
      <c r="F328" s="3"/>
    </row>
    <row r="329" spans="2:6">
      <c r="B329" s="3"/>
      <c r="E329" s="47"/>
      <c r="F329" s="3"/>
    </row>
    <row r="330" spans="2:6">
      <c r="B330" s="3"/>
      <c r="E330" s="47"/>
      <c r="F330" s="3"/>
    </row>
    <row r="331" spans="2:6">
      <c r="B331" s="3"/>
      <c r="E331" s="47"/>
      <c r="F331" s="3"/>
    </row>
    <row r="332" spans="2:6">
      <c r="B332" s="3"/>
      <c r="E332" s="47"/>
      <c r="F332" s="3"/>
    </row>
    <row r="333" spans="2:6">
      <c r="B333" s="3"/>
      <c r="E333" s="47"/>
      <c r="F333" s="3"/>
    </row>
    <row r="334" spans="2:6">
      <c r="B334" s="3"/>
      <c r="E334" s="47"/>
      <c r="F334" s="3"/>
    </row>
    <row r="335" spans="2:6">
      <c r="B335" s="3"/>
      <c r="E335" s="47"/>
      <c r="F335" s="3"/>
    </row>
    <row r="336" spans="2:6">
      <c r="B336" s="3"/>
      <c r="E336" s="47"/>
      <c r="F336" s="3"/>
    </row>
    <row r="337" spans="2:6">
      <c r="B337" s="3"/>
      <c r="E337" s="47"/>
      <c r="F337" s="3"/>
    </row>
    <row r="338" spans="2:6">
      <c r="B338" s="3"/>
      <c r="E338" s="47"/>
      <c r="F338" s="3"/>
    </row>
    <row r="339" spans="2:6">
      <c r="B339" s="3"/>
      <c r="E339" s="47"/>
      <c r="F339" s="3"/>
    </row>
    <row r="340" spans="2:6">
      <c r="B340" s="3"/>
      <c r="E340" s="47"/>
      <c r="F340" s="3"/>
    </row>
    <row r="341" spans="2:6">
      <c r="B341" s="3"/>
      <c r="E341" s="47"/>
      <c r="F341" s="3"/>
    </row>
    <row r="342" spans="2:6">
      <c r="B342" s="3"/>
      <c r="E342" s="47"/>
      <c r="F342" s="3"/>
    </row>
    <row r="343" spans="2:6">
      <c r="B343" s="3"/>
      <c r="E343" s="47"/>
      <c r="F343" s="3"/>
    </row>
    <row r="344" spans="2:6">
      <c r="B344" s="3"/>
      <c r="E344" s="47"/>
      <c r="F344" s="3"/>
    </row>
    <row r="345" spans="2:6">
      <c r="B345" s="3"/>
      <c r="E345" s="47"/>
      <c r="F345" s="3"/>
    </row>
    <row r="346" spans="2:6">
      <c r="B346" s="3"/>
      <c r="E346" s="47"/>
      <c r="F346" s="3"/>
    </row>
    <row r="347" spans="2:6">
      <c r="B347" s="3"/>
      <c r="E347" s="47"/>
      <c r="F347" s="3"/>
    </row>
    <row r="348" spans="2:6">
      <c r="B348" s="3"/>
      <c r="E348" s="47"/>
      <c r="F348" s="3"/>
    </row>
    <row r="349" spans="2:6">
      <c r="B349" s="3"/>
      <c r="E349" s="47"/>
      <c r="F349" s="3"/>
    </row>
    <row r="350" spans="2:6">
      <c r="B350" s="3"/>
      <c r="E350" s="47"/>
      <c r="F350" s="3"/>
    </row>
    <row r="351" spans="2:6">
      <c r="B351" s="3"/>
      <c r="E351" s="47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8" type="noConversion"/>
  <hyperlinks>
    <hyperlink ref="P192" r:id="rId1" display="http://www.konkoly.hu/cgi-bin/IBVS?587"/>
    <hyperlink ref="P193" r:id="rId2" display="http://www.konkoly.hu/cgi-bin/IBVS?587"/>
    <hyperlink ref="P194" r:id="rId3" display="http://www.konkoly.hu/cgi-bin/IBVS?587"/>
    <hyperlink ref="P195" r:id="rId4" display="http://www.konkoly.hu/cgi-bin/IBVS?587"/>
    <hyperlink ref="P196" r:id="rId5" display="http://www.konkoly.hu/cgi-bin/IBVS?587"/>
    <hyperlink ref="P197" r:id="rId6" display="http://www.konkoly.hu/cgi-bin/IBVS?587"/>
    <hyperlink ref="P198" r:id="rId7" display="http://www.konkoly.hu/cgi-bin/IBVS?587"/>
    <hyperlink ref="P199" r:id="rId8" display="http://www.konkoly.hu/cgi-bin/IBVS?587"/>
    <hyperlink ref="P200" r:id="rId9" display="http://www.konkoly.hu/cgi-bin/IBVS?587"/>
    <hyperlink ref="P201" r:id="rId10" display="http://www.konkoly.hu/cgi-bin/IBVS?587"/>
    <hyperlink ref="P202" r:id="rId11" display="http://www.konkoly.hu/cgi-bin/IBVS?587"/>
    <hyperlink ref="P203" r:id="rId12" display="http://www.konkoly.hu/cgi-bin/IBVS?587"/>
    <hyperlink ref="P204" r:id="rId13" display="http://www.konkoly.hu/cgi-bin/IBVS?587"/>
    <hyperlink ref="P205" r:id="rId14" display="http://www.konkoly.hu/cgi-bin/IBVS?587"/>
    <hyperlink ref="P206" r:id="rId15" display="http://www.konkoly.hu/cgi-bin/IBVS?587"/>
    <hyperlink ref="P207" r:id="rId16" display="http://www.konkoly.hu/cgi-bin/IBVS?587"/>
    <hyperlink ref="P208" r:id="rId17" display="http://www.konkoly.hu/cgi-bin/IBVS?745"/>
    <hyperlink ref="P209" r:id="rId18" display="http://www.konkoly.hu/cgi-bin/IBVS?745"/>
    <hyperlink ref="P210" r:id="rId19" display="http://www.konkoly.hu/cgi-bin/IBVS?745"/>
    <hyperlink ref="P211" r:id="rId20" display="http://www.konkoly.hu/cgi-bin/IBVS?745"/>
    <hyperlink ref="P212" r:id="rId21" display="http://www.konkoly.hu/cgi-bin/IBVS?745"/>
    <hyperlink ref="P213" r:id="rId22" display="http://www.konkoly.hu/cgi-bin/IBVS?745"/>
    <hyperlink ref="P214" r:id="rId23" display="http://www.konkoly.hu/cgi-bin/IBVS?890"/>
    <hyperlink ref="P215" r:id="rId24" display="http://www.konkoly.hu/cgi-bin/IBVS?745"/>
    <hyperlink ref="P216" r:id="rId25" display="http://www.konkoly.hu/cgi-bin/IBVS?745"/>
    <hyperlink ref="P217" r:id="rId26" display="http://www.konkoly.hu/cgi-bin/IBVS?745"/>
    <hyperlink ref="P218" r:id="rId27" display="http://www.konkoly.hu/cgi-bin/IBVS?745"/>
    <hyperlink ref="P98" r:id="rId28" display="http://www.konkoly.hu/cgi-bin/IBVS?2185"/>
    <hyperlink ref="P221" r:id="rId29" display="http://vsolj.cetus-net.org/no47.pdf"/>
    <hyperlink ref="P225" r:id="rId30" display="http://vsolj.cetus-net.org/no40.pdf"/>
    <hyperlink ref="P226" r:id="rId31" display="http://vsolj.cetus-net.org/no40.pdf"/>
    <hyperlink ref="P227" r:id="rId32" display="http://vsolj.cetus-net.org/no40.pdf"/>
    <hyperlink ref="P228" r:id="rId33" display="http://vsolj.cetus-net.org/no42.pdf"/>
    <hyperlink ref="P229" r:id="rId34" display="http://vsolj.cetus-net.org/no43.pdf"/>
    <hyperlink ref="P189" r:id="rId35" display="http://var.astro.cz/oejv/issues/oejv0003.pdf"/>
    <hyperlink ref="P230" r:id="rId36" display="http://vsolj.cetus-net.org/no43.pdf"/>
    <hyperlink ref="P231" r:id="rId37" display="http://vsolj.cetus-net.org/no43.pdf"/>
    <hyperlink ref="P232" r:id="rId38" display="http://vsolj.cetus-net.org/no43.pdf"/>
    <hyperlink ref="P233" r:id="rId39" display="http://vsolj.cetus-net.org/no43.pdf"/>
    <hyperlink ref="P234" r:id="rId40" display="http://vsolj.cetus-net.org/no44.pdf"/>
    <hyperlink ref="P190" r:id="rId41" display="http://www.konkoly.hu/cgi-bin/IBVS?6153"/>
    <hyperlink ref="P235" r:id="rId42" display="http://vsolj.cetus-net.org/no44.pdf"/>
    <hyperlink ref="P236" r:id="rId43" display="http://vsolj.cetus-net.org/no45.pdf"/>
    <hyperlink ref="P237" r:id="rId44" display="http://vsolj.cetus-net.org/no45.pdf"/>
    <hyperlink ref="P191" r:id="rId45" display="http://www.konkoly.hu/cgi-bin/IBVS?5843"/>
    <hyperlink ref="P238" r:id="rId46" display="http://vsolj.cetus-net.org/no45.pdf"/>
    <hyperlink ref="P239" r:id="rId47" display="http://vsolj.cetus-net.org/no46.pdf"/>
    <hyperlink ref="P240" r:id="rId48" display="http://vsolj.cetus-net.org/no46.pdf"/>
    <hyperlink ref="P241" r:id="rId49" display="http://vsolj.cetus-net.org/vsoljno50.pdf"/>
    <hyperlink ref="P242" r:id="rId50" display="http://vsolj.cetus-net.org/vsoljno56.pdf"/>
    <hyperlink ref="P243" r:id="rId51" display="http://vsolj.cetus-net.org/vsoljno56.pdf"/>
    <hyperlink ref="P244" r:id="rId52" display="http://vsolj.cetus-net.org/vsoljno56.pdf"/>
    <hyperlink ref="P245" r:id="rId53" display="http://vsolj.cetus-net.org/vsoljno56.pdf"/>
    <hyperlink ref="P246" r:id="rId54" display="http://vsolj.cetus-net.org/vsoljno56.pdf"/>
    <hyperlink ref="P247" r:id="rId55" display="http://vsolj.cetus-net.org/vsoljno56.pdf"/>
    <hyperlink ref="P248" r:id="rId56" display="http://vsolj.cetus-net.org/vsoljno59.pdf"/>
    <hyperlink ref="P249" r:id="rId57" display="http://vsolj.cetus-net.org/vsoljno59.pdf"/>
    <hyperlink ref="P250" r:id="rId58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2024-01-16T04:16:50Z</dcterms:modified>
</cp:coreProperties>
</file>