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3358AF7-A0C9-4B1A-A6EC-3201B2FCD2A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C21" i="1"/>
  <c r="E21" i="1"/>
  <c r="F21" i="1"/>
  <c r="G21" i="1"/>
  <c r="H21" i="1"/>
  <c r="Q22" i="1"/>
  <c r="F11" i="1"/>
  <c r="A21" i="1"/>
  <c r="H20" i="1"/>
  <c r="G11" i="1"/>
  <c r="E14" i="1"/>
  <c r="E15" i="1" s="1"/>
  <c r="C17" i="1"/>
  <c r="Q21" i="1"/>
  <c r="C11" i="1"/>
  <c r="C12" i="1" l="1"/>
  <c r="C16" i="1" l="1"/>
  <c r="D18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<sst xmlns="http://schemas.openxmlformats.org/spreadsheetml/2006/main" count="56" uniqueCount="52">
  <si>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</si>
  <si>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</si>
  <si>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</si>
  <si>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</si>
  <si>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</si>
  <si>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</si>
  <si>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</si>
  <si>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</si>
  <si>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</si>
  <si>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</si>
  <si>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</si>
  <si>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</si>
  <si>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</si>
  <si>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</si>
  <si>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</si>
  <si>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</si>
  <si>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</si>
  <si>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</si>
  <si>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</si>
  <si>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</si>
  <si>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</si>
  <si>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</si>
  <si>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</si>
  <si>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</si>
  <si>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</si>
  <si>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</si>
  <si>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</si>
  <si>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</si>
  <si>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</si>
  <si>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</si>
  <si>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</si>
  <si>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</si>
  <si>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</si>
  <si>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</si>
  <si>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</si>
  <si>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</si>
  <si>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</si>
  <si>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</si>
  <si>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</si>
  <si>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</si>
  <si>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</si>
  <si>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</si>
  <si>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G5847-1888</t>
  </si>
  <si>
    <t>OEJV 0155</t>
  </si>
  <si>
    <t>I</t>
  </si>
  <si>
    <t>0,0100</t>
  </si>
  <si>
    <t>G5847-1888_Cet.xls</t>
  </si>
  <si>
    <t>EB</t>
  </si>
  <si>
    <t>Cet</t>
  </si>
  <si>
    <t>VSX</t>
  </si>
  <si>
    <t>ASAS J004625-1602.9 Cet / GSC 5847-1888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</si>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</sst>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5847-1888 -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-1.802299999690149E-2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2D-424C-A479-82814A2FF8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2D-424C-A479-82814A2FF8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2D-424C-A479-82814A2FF8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2D-424C-A479-82814A2FF8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2D-424C-A479-82814A2FF8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2D-424C-A479-82814A2FF8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2D-424C-A479-82814A2FF8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-1.802299999690149E-2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2D-424C-A479-82814A2FF8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2D-424C-A479-82814A2FF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82320"/>
        <c:axId val="1"/>
      </c:scatterChart>
      <c:valAx>
        <c:axId val="73448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82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05FF8B-3995-657C-F24B-F38E26C28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/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50</v>
      </c>
      <c r="E1" t="s">
        <v>46</v>
      </c>
    </row>
    <row r="2" spans="1:7" x14ac:dyDescent="0.2">
      <c r="A2" t="s">
        <v>24</v>
      </c>
      <c r="B2" t="s">
        <v>47</v>
      </c>
      <c r="C2" s="30" t="s">
        <v>41</v>
      </c>
      <c r="D2" s="2" t="s">
        <v>48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6">
        <v>53634.828999999998</v>
      </c>
      <c r="D7" s="29" t="s">
        <v>49</v>
      </c>
    </row>
    <row r="8" spans="1:7" x14ac:dyDescent="0.2">
      <c r="A8" t="s">
        <v>3</v>
      </c>
      <c r="C8" s="36">
        <v>0.61966900000000003</v>
      </c>
      <c r="D8" s="29" t="s">
        <v>49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-9.6534547385653393E-6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60334.843742476849</v>
      </c>
    </row>
    <row r="15" spans="1:7" x14ac:dyDescent="0.2">
      <c r="A15" s="11" t="s">
        <v>17</v>
      </c>
      <c r="B15" s="9"/>
      <c r="C15" s="12">
        <f ca="1">(C7+C11)+(C8+C12)*INT(MAX(F21:F3533))</f>
        <v>54791.733</v>
      </c>
      <c r="D15" s="13" t="s">
        <v>38</v>
      </c>
      <c r="E15" s="14">
        <f ca="1">ROUND(2*(E14-$C$7)/$C$8,0)/2+E13</f>
        <v>10813</v>
      </c>
    </row>
    <row r="16" spans="1:7" x14ac:dyDescent="0.2">
      <c r="A16" s="15" t="s">
        <v>4</v>
      </c>
      <c r="B16" s="9"/>
      <c r="C16" s="16">
        <f ca="1">+C8+C12</f>
        <v>0.61965934654526145</v>
      </c>
      <c r="D16" s="13" t="s">
        <v>39</v>
      </c>
      <c r="E16" s="23">
        <f ca="1">ROUND(2*(E14-$C$15)/$C$16,0)/2+E13</f>
        <v>8946.5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45317.41117720052</v>
      </c>
    </row>
    <row r="18" spans="1:19" ht="14.25" thickTop="1" thickBot="1" x14ac:dyDescent="0.25">
      <c r="A18" s="15" t="s">
        <v>5</v>
      </c>
      <c r="B18" s="9"/>
      <c r="C18" s="18">
        <f ca="1">+C15</f>
        <v>54791.733</v>
      </c>
      <c r="D18" s="19">
        <f ca="1">+C16</f>
        <v>0.61965934654526145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53634.828999999998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38616.328999999998</v>
      </c>
      <c r="S21">
        <f ca="1">+(O21-G21)^2</f>
        <v>0</v>
      </c>
    </row>
    <row r="22" spans="1:19" x14ac:dyDescent="0.2">
      <c r="A22" s="32" t="s">
        <v>43</v>
      </c>
      <c r="B22" s="33" t="s">
        <v>44</v>
      </c>
      <c r="C22" s="34">
        <v>54791.733</v>
      </c>
      <c r="D22" s="32" t="s">
        <v>45</v>
      </c>
      <c r="E22">
        <f>+(C22-C$7)/C$8</f>
        <v>1866.9709151175905</v>
      </c>
      <c r="F22">
        <f>ROUND(2*E22,0)/2</f>
        <v>1867</v>
      </c>
      <c r="G22">
        <f>+C22-(C$7+F22*C$8)</f>
        <v>-1.802299999690149E-2</v>
      </c>
      <c r="H22">
        <f>+G22</f>
        <v>-1.802299999690149E-2</v>
      </c>
      <c r="O22">
        <f ca="1">+C$11+C$12*$F22</f>
        <v>-1.802299999690149E-2</v>
      </c>
      <c r="Q22" s="1">
        <f>+C22-15018.5</f>
        <v>39773.233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2024-01-25T07:14:59Z</dcterms:modified>
</cp:coreProperties>
</file>