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CEF961-2BD9-4692-BD31-02CC9DA12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 l="1"/>
  <c r="C16" i="1" l="1"/>
  <c r="D18" i="1" s="1"/>
  <c r="O21" i="1"/>
  <c r="S21" i="1" s="1"/>
  <c r="O24" i="1"/>
  <c r="S24" i="1" s="1"/>
  <c r="O23" i="1"/>
  <c r="S23" i="1" s="1"/>
  <c r="C15" i="1"/>
  <c r="O22" i="1"/>
  <c r="S22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<sst xmlns="http://schemas.openxmlformats.org/spreadsheetml/2006/main" count="60" uniqueCount="54">
  <si>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</si>
  <si>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</si>
  <si>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</si>
  <si>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</si>
  <si>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</si>
  <si>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</si>
  <si>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</si>
  <si>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</si>
  <si>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</si>
  <si>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</si>
  <si>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</si>
  <si>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</si>
  <si>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</si>
  <si>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</si>
  <si>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</si>
  <si>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</si>
  <si>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</si>
  <si>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</si>
  <si>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</si>
  <si>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</si>
  <si>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</si>
  <si>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</si>
  <si>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</si>
  <si>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</si>
  <si>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</si>
  <si>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</si>
  <si>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</si>
  <si>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</si>
  <si>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</si>
  <si>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</si>
  <si>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</si>
  <si>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</si>
  <si>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</si>
  <si>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</si>
  <si>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</si>
  <si>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</si>
  <si>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</si>
  <si>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</si>
  <si>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</si>
  <si>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</si>
  <si>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</si>
  <si>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</si>
  <si>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G4698-0855</t>
  </si>
  <si>
    <t>G4698-0855_Cet.xls</t>
  </si>
  <si>
    <t>EC</t>
  </si>
  <si>
    <t>Cet</t>
  </si>
  <si>
    <t>VSX</t>
  </si>
  <si>
    <t>OEJV 0155</t>
  </si>
  <si>
    <t>I</t>
  </si>
  <si>
    <t>0,0080</t>
  </si>
  <si>
    <t>IBVS 6011</t>
  </si>
  <si>
    <t>IBVS 6042</t>
  </si>
  <si>
    <t>ASAS J023244-0215.7 Cet / GSC 4698-0855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</si>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</sst>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4698-0855 -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9.5885999995516613E-2</c:v>
                </c:pt>
                <c:pt idx="2">
                  <c:v>0.10168399999383837</c:v>
                </c:pt>
                <c:pt idx="3">
                  <c:v>9.9499999996623956E-2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B-47F9-AB85-6D3ED87AC9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B-47F9-AB85-6D3ED87AC9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B-47F9-AB85-6D3ED87AC9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B-47F9-AB85-6D3ED87AC9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B-47F9-AB85-6D3ED87AC9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B-47F9-AB85-6D3ED87AC9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B-47F9-AB85-6D3ED87AC9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8.7339903380295736E-2</c:v>
                </c:pt>
                <c:pt idx="1">
                  <c:v>9.6373415728040535E-2</c:v>
                </c:pt>
                <c:pt idx="2">
                  <c:v>9.9768759078751434E-2</c:v>
                </c:pt>
                <c:pt idx="3">
                  <c:v>0.10092782517918697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B-47F9-AB85-6D3ED87AC9A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B-47F9-AB85-6D3ED87A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74352"/>
        <c:axId val="1"/>
      </c:scatterChart>
      <c:valAx>
        <c:axId val="57287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874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4B5D4A-79CE-B72F-A18D-9B8971B2F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6" sqref="G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51920.33</v>
      </c>
      <c r="D7" s="29" t="s">
        <v>46</v>
      </c>
    </row>
    <row r="8" spans="1:7" x14ac:dyDescent="0.2">
      <c r="A8" t="s">
        <v>3</v>
      </c>
      <c r="C8" s="38">
        <v>0.51692300000000002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8.7339903380295736E-2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1.6370990119146066E-6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60334.836033217587</v>
      </c>
    </row>
    <row r="15" spans="1:7" x14ac:dyDescent="0.2">
      <c r="A15" s="11" t="s">
        <v>17</v>
      </c>
      <c r="B15" s="9"/>
      <c r="C15" s="12">
        <f ca="1">(C7+C11)+(C8+C12)*INT(MAX(F21:F3533))</f>
        <v>56210.89182782518</v>
      </c>
      <c r="D15" s="13" t="s">
        <v>38</v>
      </c>
      <c r="E15" s="14">
        <f ca="1">ROUND(2*(E14-$C$7)/$C$8,0)/2+E13</f>
        <v>16279</v>
      </c>
    </row>
    <row r="16" spans="1:7" x14ac:dyDescent="0.2">
      <c r="A16" s="15" t="s">
        <v>4</v>
      </c>
      <c r="B16" s="9"/>
      <c r="C16" s="16">
        <f ca="1">+C8+C12</f>
        <v>0.51692463709901193</v>
      </c>
      <c r="D16" s="13" t="s">
        <v>39</v>
      </c>
      <c r="E16" s="23">
        <f ca="1">ROUND(2*(E14-$C$15)/$C$16,0)/2+E13</f>
        <v>7979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45317.32934057153</v>
      </c>
    </row>
    <row r="18" spans="1:19" ht="14.25" thickTop="1" thickBot="1" x14ac:dyDescent="0.25">
      <c r="A18" s="15" t="s">
        <v>5</v>
      </c>
      <c r="B18" s="9"/>
      <c r="C18" s="18">
        <f ca="1">+C15</f>
        <v>56210.89182782518</v>
      </c>
      <c r="D18" s="19">
        <f ca="1">+C16</f>
        <v>0.51692463709901193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5.0445360305616777E-2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51920.33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8.7339903380295736E-2</v>
      </c>
      <c r="Q21" s="1">
        <f>+C21-15018.5</f>
        <v>36901.83</v>
      </c>
      <c r="S21">
        <f ca="1">+(O21-G21)^2</f>
        <v>7.6282587224793946E-3</v>
      </c>
    </row>
    <row r="22" spans="1:19" x14ac:dyDescent="0.2">
      <c r="A22" s="32" t="s">
        <v>47</v>
      </c>
      <c r="B22" s="33" t="s">
        <v>48</v>
      </c>
      <c r="C22" s="34">
        <v>54772.807000000001</v>
      </c>
      <c r="D22" s="32" t="s">
        <v>49</v>
      </c>
      <c r="E22">
        <f>+(C22-C$7)/C$8</f>
        <v>5518.1854937776006</v>
      </c>
      <c r="F22">
        <f>ROUND(2*E22,0)/2</f>
        <v>5518</v>
      </c>
      <c r="G22">
        <f>+C22-(C$7+F22*C$8)</f>
        <v>9.5885999995516613E-2</v>
      </c>
      <c r="H22">
        <f>+G22</f>
        <v>9.5885999995516613E-2</v>
      </c>
      <c r="O22">
        <f ca="1">+C$11+C$12*$F22</f>
        <v>9.6373415728040535E-2</v>
      </c>
      <c r="Q22" s="1">
        <f>+C22-15018.5</f>
        <v>39754.307000000001</v>
      </c>
      <c r="S22">
        <f ca="1">+(O22-G22)^2</f>
        <v>2.3757409631183093E-7</v>
      </c>
    </row>
    <row r="23" spans="1:19" x14ac:dyDescent="0.2">
      <c r="A23" s="35" t="s">
        <v>50</v>
      </c>
      <c r="B23" s="36" t="s">
        <v>48</v>
      </c>
      <c r="C23" s="35">
        <v>55844.911099999998</v>
      </c>
      <c r="D23" s="35">
        <v>5.0000000000000001E-4</v>
      </c>
      <c r="E23">
        <f>+(C23-C$7)/C$8</f>
        <v>7592.1967101483115</v>
      </c>
      <c r="F23">
        <f>ROUND(2*E23,0)/2</f>
        <v>7592</v>
      </c>
      <c r="G23">
        <f>+C23-(C$7+F23*C$8)</f>
        <v>0.10168399999383837</v>
      </c>
      <c r="H23">
        <f>+G23</f>
        <v>0.10168399999383837</v>
      </c>
      <c r="O23">
        <f ca="1">+C$11+C$12*$F23</f>
        <v>9.9768759078751434E-2</v>
      </c>
      <c r="Q23" s="1">
        <f>+C23-15018.5</f>
        <v>40826.411099999998</v>
      </c>
      <c r="S23">
        <f ca="1">+(O23-G23)^2</f>
        <v>3.6681477628230415E-6</v>
      </c>
    </row>
    <row r="24" spans="1:19" x14ac:dyDescent="0.2">
      <c r="A24" s="32" t="s">
        <v>51</v>
      </c>
      <c r="B24" s="33" t="s">
        <v>48</v>
      </c>
      <c r="C24" s="34">
        <v>56210.890399999997</v>
      </c>
      <c r="D24" s="34">
        <v>3.0000000000000003E-4</v>
      </c>
      <c r="E24">
        <f>+(C24-C$7)/C$8</f>
        <v>8300.1924851476815</v>
      </c>
      <c r="F24">
        <f>ROUND(2*E24,0)/2</f>
        <v>8300</v>
      </c>
      <c r="G24">
        <f>+C24-(C$7+F24*C$8)</f>
        <v>9.9499999996623956E-2</v>
      </c>
      <c r="H24">
        <f>+G24</f>
        <v>9.9499999996623956E-2</v>
      </c>
      <c r="O24">
        <f ca="1">+C$11+C$12*$F24</f>
        <v>0.10092782517918697</v>
      </c>
      <c r="Q24" s="1">
        <f>+C24-15018.5</f>
        <v>41192.390399999997</v>
      </c>
      <c r="S24">
        <f ca="1">+(O24-G24)^2</f>
        <v>2.0386847519611041E-6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2024-01-25T07:03:53Z</dcterms:modified>
</cp:coreProperties>
</file>