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594B78C-3763-4D54-A075-68584A1700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1" i="1"/>
  <c r="F21" i="1"/>
  <c r="G21" i="1"/>
  <c r="J21" i="1"/>
  <c r="G11" i="1"/>
  <c r="F11" i="1"/>
  <c r="E23" i="1"/>
  <c r="F23" i="1"/>
  <c r="G23" i="1"/>
  <c r="I23" i="1"/>
  <c r="E22" i="1"/>
  <c r="F22" i="1"/>
  <c r="Q21" i="1"/>
  <c r="Q23" i="1"/>
  <c r="R22" i="1"/>
  <c r="E14" i="1"/>
  <c r="E15" i="1" s="1"/>
  <c r="C17" i="1"/>
  <c r="Q22" i="1"/>
  <c r="C12" i="1"/>
  <c r="C16" i="1" l="1"/>
  <c r="D18" i="1" s="1"/>
  <c r="C11" i="1"/>
  <c r="O24" i="1" l="1"/>
  <c r="O23" i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<sst xmlns="http://schemas.openxmlformats.org/spreadsheetml/2006/main" count="58" uniqueCount="51">
  <si>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</si>
  <si>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</si>
  <si>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</si>
  <si>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</si>
  <si>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</si>
  <si>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</si>
  <si>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</si>
  <si>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</si>
  <si>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</si>
  <si>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</si>
  <si>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</si>
  <si>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</si>
  <si>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</si>
  <si>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</si>
  <si>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</si>
  <si>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</si>
  <si>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</si>
  <si>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</si>
  <si>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</si>
  <si>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</si>
  <si>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</si>
  <si>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</si>
  <si>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</si>
  <si>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</si>
  <si>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</si>
  <si>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</si>
  <si>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</si>
  <si>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</si>
  <si>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</si>
  <si>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</si>
  <si>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</si>
  <si>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</si>
  <si>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</si>
  <si>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</si>
  <si>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</si>
  <si>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</si>
  <si>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</si>
  <si>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</si>
  <si>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</si>
  <si>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</si>
  <si>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</si>
  <si>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HS Cet / GSC 0047-0482</t>
  </si>
  <si>
    <t>EA</t>
  </si>
  <si>
    <t>IBVS 6042</t>
  </si>
  <si>
    <t>I</t>
  </si>
  <si>
    <t>OEJV 0074</t>
  </si>
  <si>
    <t>CCD+I</t>
  </si>
  <si>
    <t>OEJV</t>
  </si>
  <si>
    <t>VSB, 91</t>
  </si>
  <si>
    <t>Ic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</si>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</sst>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Cet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255639097744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19-4C65-972C-DE5A4F0720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4.2200000025331974E-3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19-4C65-972C-DE5A4F0720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1.1189999997441191E-2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19-4C65-972C-DE5A4F0720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2.4400001566391438E-3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19-4C65-972C-DE5A4F0720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19-4C65-972C-DE5A4F0720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19-4C65-972C-DE5A4F0720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19-4C65-972C-DE5A4F0720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1.0153584118620551E-2</c:v>
                </c:pt>
                <c:pt idx="1">
                  <c:v>8.8675164913644463E-3</c:v>
                </c:pt>
                <c:pt idx="2">
                  <c:v>6.1547989456137153E-3</c:v>
                </c:pt>
                <c:pt idx="3">
                  <c:v>1.541617092379266E-3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19-4C65-972C-DE5A4F0720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19-4C65-972C-DE5A4F072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63072"/>
        <c:axId val="1"/>
      </c:scatterChart>
      <c:valAx>
        <c:axId val="81426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263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862A1A-75C3-4151-A0B5-C97239DE1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9">
        <v>54292.900999999998</v>
      </c>
      <c r="D7" s="30" t="s">
        <v>40</v>
      </c>
    </row>
    <row r="8" spans="1:7" x14ac:dyDescent="0.2">
      <c r="A8" t="s">
        <v>3</v>
      </c>
      <c r="C8" s="39">
        <v>3.6909800000000001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8.8675164913644463E-3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-5.206751527352651E-6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60334.848978935181</v>
      </c>
    </row>
    <row r="15" spans="1:7" x14ac:dyDescent="0.2">
      <c r="A15" s="12" t="s">
        <v>17</v>
      </c>
      <c r="B15" s="10"/>
      <c r="C15" s="13">
        <f ca="1">(C7+C11)+(C8+C12)*INT(MAX(F21:F3533))</f>
        <v>59486.11140161709</v>
      </c>
      <c r="D15" s="14" t="s">
        <v>37</v>
      </c>
      <c r="E15" s="15">
        <f ca="1">ROUND(2*(E14-$C$7)/$C$8,0)/2+E13</f>
        <v>1638</v>
      </c>
    </row>
    <row r="16" spans="1:7" x14ac:dyDescent="0.2">
      <c r="A16" s="16" t="s">
        <v>4</v>
      </c>
      <c r="B16" s="10"/>
      <c r="C16" s="17">
        <f ca="1">+C8+C12</f>
        <v>3.6909747932484729</v>
      </c>
      <c r="D16" s="14" t="s">
        <v>38</v>
      </c>
      <c r="E16" s="24">
        <f ca="1">ROUND(2*(E14-$C$15)/$C$16,0)/2+E13</f>
        <v>231</v>
      </c>
    </row>
    <row r="17" spans="1:18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45320.622412190824</v>
      </c>
    </row>
    <row r="18" spans="1:18" ht="14.25" thickTop="1" thickBot="1" x14ac:dyDescent="0.25">
      <c r="A18" s="16" t="s">
        <v>5</v>
      </c>
      <c r="B18" s="10"/>
      <c r="C18" s="19">
        <f ca="1">+C15</f>
        <v>59486.11140161709</v>
      </c>
      <c r="D18" s="20">
        <f ca="1">+C16</f>
        <v>3.6909747932484729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47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s="34" t="s">
        <v>45</v>
      </c>
      <c r="B21" s="35" t="s">
        <v>44</v>
      </c>
      <c r="C21" s="34">
        <v>53381.240129999998</v>
      </c>
      <c r="D21" s="34" t="s">
        <v>46</v>
      </c>
      <c r="E21">
        <f>+(C21-C$7)/C$8</f>
        <v>-246.99696828484568</v>
      </c>
      <c r="F21">
        <f>ROUND(2*E21,0)/2</f>
        <v>-247</v>
      </c>
      <c r="G21">
        <f>+C21-(C$7+F21*C$8)</f>
        <v>1.1189999997441191E-2</v>
      </c>
      <c r="J21">
        <f>+G21</f>
        <v>1.1189999997441191E-2</v>
      </c>
      <c r="O21">
        <f ca="1">+C$11+C$12*$F21</f>
        <v>1.0153584118620551E-2</v>
      </c>
      <c r="Q21" s="2">
        <f>+C21-15018.5</f>
        <v>38362.740129999998</v>
      </c>
    </row>
    <row r="22" spans="1:18" x14ac:dyDescent="0.2">
      <c r="A22" t="s">
        <v>40</v>
      </c>
      <c r="C22" s="8">
        <v>54292.900999999998</v>
      </c>
      <c r="D22" s="8" t="s">
        <v>13</v>
      </c>
      <c r="E22">
        <f>+(C22-C$7)/C$8</f>
        <v>0</v>
      </c>
      <c r="F22">
        <f>ROUND(2*E22,0)/2</f>
        <v>0</v>
      </c>
      <c r="O22">
        <f ca="1">+C$11+C$12*$F22</f>
        <v>8.8675164913644463E-3</v>
      </c>
      <c r="Q22" s="2">
        <f>+C22-15018.5</f>
        <v>39274.400999999998</v>
      </c>
      <c r="R22">
        <f>+C22-(C$7+F22*C$8)</f>
        <v>0</v>
      </c>
    </row>
    <row r="23" spans="1:18" x14ac:dyDescent="0.2">
      <c r="A23" s="31" t="s">
        <v>43</v>
      </c>
      <c r="B23" s="32" t="s">
        <v>44</v>
      </c>
      <c r="C23" s="33">
        <v>56215.9058</v>
      </c>
      <c r="D23" s="33">
        <v>4.0000000000000002E-4</v>
      </c>
      <c r="E23">
        <f>+(C23-C$7)/C$8</f>
        <v>521.0011433277889</v>
      </c>
      <c r="F23">
        <f>ROUND(2*E23,0)/2</f>
        <v>521</v>
      </c>
      <c r="G23">
        <f>+C23-(C$7+F23*C$8)</f>
        <v>4.2200000025331974E-3</v>
      </c>
      <c r="I23">
        <f>+G23</f>
        <v>4.2200000025331974E-3</v>
      </c>
      <c r="O23">
        <f ca="1">+C$11+C$12*$F23</f>
        <v>6.1547989456137153E-3</v>
      </c>
      <c r="Q23" s="2">
        <f>+C23-15018.5</f>
        <v>41197.4058</v>
      </c>
    </row>
    <row r="24" spans="1:18" x14ac:dyDescent="0.2">
      <c r="A24" s="36" t="s">
        <v>48</v>
      </c>
      <c r="B24" s="37" t="s">
        <v>44</v>
      </c>
      <c r="C24" s="38">
        <v>59486.112300000153</v>
      </c>
      <c r="D24" s="36" t="s">
        <v>49</v>
      </c>
      <c r="E24">
        <f>+(C24-C$7)/C$8</f>
        <v>1407.0006610710855</v>
      </c>
      <c r="F24">
        <f>ROUND(2*E24,0)/2</f>
        <v>1407</v>
      </c>
      <c r="G24">
        <f>+C24-(C$7+F24*C$8)</f>
        <v>2.4400001566391438E-3</v>
      </c>
      <c r="K24">
        <f>+G24</f>
        <v>2.4400001566391438E-3</v>
      </c>
      <c r="O24">
        <f ca="1">+C$11+C$12*$F24</f>
        <v>1.541617092379266E-3</v>
      </c>
      <c r="Q24" s="2">
        <f>+C24-15018.5</f>
        <v>44467.612300000153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2024-01-25T07:22:31Z</dcterms:modified>
</cp:coreProperties>
</file>