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97E38C1-FBB7-4B16-BC2F-85EAC4B695EE}" xr6:coauthVersionLast="47" xr6:coauthVersionMax="47" xr10:uidLastSave="{00000000-0000-0000-0000-000000000000}"/>
  <bookViews>
    <workbookView xWindow="14145" yWindow="780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1" i="1"/>
  <c r="C12" i="1"/>
  <c r="O23" i="1" l="1"/>
  <c r="C16" i="1"/>
  <c r="D18" i="1" s="1"/>
  <c r="C15" i="1"/>
  <c r="O21" i="1"/>
  <c r="O22" i="1"/>
  <c r="F18" i="1" l="1"/>
  <c r="F19" i="1" s="1"/>
  <c r="C18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<sst xmlns="http://schemas.openxmlformats.org/spreadsheetml/2006/main" count="58" uniqueCount="52">
  <si>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</si>
  <si>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</si>
  <si>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</si>
  <si>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</si>
  <si>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</si>
  <si>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</si>
  <si>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</si>
  <si>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</si>
  <si>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</si>
  <si>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</si>
  <si>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</si>
  <si>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</si>
  <si>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</si>
  <si>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</si>
  <si>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</si>
  <si>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</si>
  <si>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</si>
  <si>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</si>
  <si>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</si>
  <si>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</si>
  <si>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</si>
  <si>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</si>
  <si>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</si>
  <si>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</si>
  <si>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</si>
  <si>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</si>
  <si>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</si>
  <si>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</si>
  <si>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</si>
  <si>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</si>
  <si>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</si>
  <si>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</si>
  <si>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</si>
  <si>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</si>
  <si>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</si>
  <si>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</si>
  <si>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</si>
  <si>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</si>
  <si>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</si>
  <si>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</si>
  <si>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</si>
  <si>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IN Cet</t>
  </si>
  <si>
    <t>2017K</t>
  </si>
  <si>
    <t>G4681-0686</t>
  </si>
  <si>
    <t xml:space="preserve">EW        </t>
  </si>
  <si>
    <t>pr_6</t>
  </si>
  <si>
    <t xml:space="preserve">     </t>
  </si>
  <si>
    <t>GCVS</t>
  </si>
  <si>
    <t>IN Cet / GSC 4681-0686</t>
  </si>
  <si>
    <t>I</t>
  </si>
  <si>
    <t>OEJV 0179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</si>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</sst>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4" fontId="33" fillId="0" borderId="0" xfId="28" applyFont="1" applyBorder="1"/>
    <xf numFmtId="0" fontId="33" fillId="0" borderId="0" xfId="0" applyFont="1" applyAlignment="1">
      <alignment vertical="center" wrapText="1"/>
    </xf>
    <xf numFmtId="176" fontId="0" fillId="0" borderId="0" xfId="0" applyNumberFormat="1" applyAlignment="1">
      <alignment horizontal="left"/>
    </xf>
    <xf numFmtId="176" fontId="32" fillId="0" borderId="0" xfId="42" applyNumberFormat="1" applyFont="1" applyAlignment="1">
      <alignment horizontal="left"/>
    </xf>
    <xf numFmtId="176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7-4B17-A397-50E59A358A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7-4B17-A397-50E59A358A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7-4B17-A397-50E59A358A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2.83460000064224E-2</c:v>
                </c:pt>
                <c:pt idx="2">
                  <c:v>-3.5394000078667887E-2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7-4B17-A397-50E59A358A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7-4B17-A397-50E59A358A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7-4B17-A397-50E59A358A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7-4B17-A397-50E59A358A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1.6452121264743779E-2</c:v>
                </c:pt>
                <c:pt idx="1">
                  <c:v>-4.9815440348560669E-4</c:v>
                </c:pt>
                <c:pt idx="2">
                  <c:v>-2.3001966933503652E-2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7-4B17-A397-50E59A358A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6963.5</c:v>
                </c:pt>
                <c:pt idx="2">
                  <c:v>16208.5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77-4B17-A397-50E59A35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546224"/>
        <c:axId val="1"/>
      </c:scatterChart>
      <c:valAx>
        <c:axId val="54154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4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93E29-36BE-35E4-2626-5F0CF48EC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1.0425</v>
      </c>
      <c r="L1" s="38">
        <v>0.30412</v>
      </c>
      <c r="M1" s="39">
        <v>54717.84</v>
      </c>
      <c r="N1" s="39">
        <v>0.32136399999999998</v>
      </c>
      <c r="O1" s="40" t="s">
        <v>44</v>
      </c>
      <c r="P1" s="40">
        <v>13.55</v>
      </c>
      <c r="Q1" s="40">
        <v>14.3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54717.84</v>
      </c>
      <c r="D4" s="27">
        <v>0.32136399999999998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54717.84</v>
      </c>
      <c r="D7" s="28" t="s">
        <v>47</v>
      </c>
    </row>
    <row r="8" spans="1:19" x14ac:dyDescent="0.2">
      <c r="A8" t="s">
        <v>3</v>
      </c>
      <c r="C8" s="8">
        <v>0.32136399999999998</v>
      </c>
      <c r="D8" s="28" t="s">
        <v>47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1.6452121264743779E-2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-2.4341603601966519E-6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59926.484711250145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0.32136156583963976</v>
      </c>
      <c r="E16" s="14" t="s">
        <v>30</v>
      </c>
      <c r="F16" s="32">
        <f ca="1">NOW()+15018.5+$C$5/24</f>
        <v>60170.728179513884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16969</v>
      </c>
    </row>
    <row r="18" spans="1:21" ht="14.25" thickTop="1" thickBot="1" x14ac:dyDescent="0.25">
      <c r="A18" s="16" t="s">
        <v>5</v>
      </c>
      <c r="B18" s="10"/>
      <c r="C18" s="19">
        <f ca="1">+C15</f>
        <v>59926.484711250145</v>
      </c>
      <c r="D18" s="20">
        <f ca="1">+C16</f>
        <v>0.32136156583963976</v>
      </c>
      <c r="E18" s="14" t="s">
        <v>36</v>
      </c>
      <c r="F18" s="23">
        <f ca="1">ROUND(2*(F16-$C$15)/$C$16,0)/2+F15</f>
        <v>761</v>
      </c>
    </row>
    <row r="19" spans="1:21" ht="13.5" thickTop="1" x14ac:dyDescent="0.2">
      <c r="E19" s="14" t="s">
        <v>31</v>
      </c>
      <c r="F19" s="18">
        <f ca="1">+$C$15+$C$16*F18-15018.5-$C$5/24</f>
        <v>45152.936696187448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48">
        <v>54717.84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1.6452121264743779E-2</v>
      </c>
      <c r="Q21" s="2">
        <f>+C21-15018.5</f>
        <v>39699.339999999997</v>
      </c>
    </row>
    <row r="22" spans="1:21" x14ac:dyDescent="0.2">
      <c r="A22" s="43" t="s">
        <v>50</v>
      </c>
      <c r="B22" s="44" t="s">
        <v>49</v>
      </c>
      <c r="C22" s="49">
        <v>56955.686560000002</v>
      </c>
      <c r="D22" s="45">
        <v>2.0000000000000001E-4</v>
      </c>
      <c r="E22">
        <f>+(C22-C$7)/C$8</f>
        <v>6963.5882052750321</v>
      </c>
      <c r="F22">
        <f>ROUND(2*E22,0)/2</f>
        <v>6963.5</v>
      </c>
      <c r="G22">
        <f>+C22-(C$7+F22*C$8)</f>
        <v>2.83460000064224E-2</v>
      </c>
      <c r="K22">
        <f>+G22</f>
        <v>2.83460000064224E-2</v>
      </c>
      <c r="O22">
        <f ca="1">+C$11+C$12*$F22</f>
        <v>-4.9815440348560669E-4</v>
      </c>
      <c r="Q22" s="2">
        <f>+C22-15018.5</f>
        <v>41937.186560000002</v>
      </c>
    </row>
    <row r="23" spans="1:21" x14ac:dyDescent="0.2">
      <c r="A23" s="46" t="s">
        <v>51</v>
      </c>
      <c r="B23" s="46" t="s">
        <v>49</v>
      </c>
      <c r="C23" s="50">
        <v>59926.632999999914</v>
      </c>
      <c r="D23" s="47">
        <v>0.01</v>
      </c>
      <c r="E23">
        <f>+(C23-C$7)/C$8</f>
        <v>16208.38986320782</v>
      </c>
      <c r="F23">
        <f>ROUND(2*E23,0)/2</f>
        <v>16208.5</v>
      </c>
      <c r="G23">
        <f>+C23-(C$7+F23*C$8)</f>
        <v>-3.5394000078667887E-2</v>
      </c>
      <c r="K23">
        <f>+G23</f>
        <v>-3.5394000078667887E-2</v>
      </c>
      <c r="O23">
        <f ca="1">+C$11+C$12*$F23</f>
        <v>-2.3001966933503652E-2</v>
      </c>
      <c r="Q23" s="2">
        <f>+C23-15018.5</f>
        <v>44908.132999999914</v>
      </c>
    </row>
    <row r="24" spans="1:21" x14ac:dyDescent="0.2">
      <c r="C24" s="48"/>
      <c r="D24" s="8"/>
      <c r="Q24" s="2"/>
    </row>
    <row r="25" spans="1:21" x14ac:dyDescent="0.2">
      <c r="C25" s="48"/>
      <c r="D25" s="8"/>
      <c r="Q25" s="2"/>
    </row>
    <row r="26" spans="1:21" x14ac:dyDescent="0.2">
      <c r="C26" s="48"/>
      <c r="D26" s="8"/>
      <c r="Q26" s="2"/>
    </row>
    <row r="27" spans="1:21" x14ac:dyDescent="0.2">
      <c r="C27" s="48"/>
      <c r="D27" s="8"/>
      <c r="Q27" s="2"/>
    </row>
    <row r="28" spans="1:21" x14ac:dyDescent="0.2">
      <c r="C28" s="48"/>
      <c r="D28" s="8"/>
      <c r="Q28" s="2"/>
    </row>
    <row r="29" spans="1:21" x14ac:dyDescent="0.2">
      <c r="C29" s="4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2023-08-14T05:28:34Z</dcterms:modified>
</cp:coreProperties>
</file>