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8E60032-FD38-4585-AAF7-3E5FDA0FE3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/>
  <c r="G35" i="1" s="1"/>
  <c r="K35" i="1" s="1"/>
  <c r="Q35" i="1"/>
  <c r="E36" i="1"/>
  <c r="F36" i="1"/>
  <c r="G36" i="1" s="1"/>
  <c r="K36" i="1" s="1"/>
  <c r="Q36" i="1"/>
  <c r="E37" i="1"/>
  <c r="F37" i="1"/>
  <c r="G37" i="1"/>
  <c r="K37" i="1"/>
  <c r="Q37" i="1"/>
  <c r="E38" i="1"/>
  <c r="F38" i="1"/>
  <c r="G38" i="1" s="1"/>
  <c r="K38" i="1" s="1"/>
  <c r="Q38" i="1"/>
  <c r="E39" i="1"/>
  <c r="F39" i="1"/>
  <c r="G39" i="1" s="1"/>
  <c r="K39" i="1" s="1"/>
  <c r="Q3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22" i="1"/>
  <c r="F22" i="1" s="1"/>
  <c r="G22" i="1" s="1"/>
  <c r="K22" i="1" s="1"/>
  <c r="E23" i="1"/>
  <c r="F23" i="1"/>
  <c r="G23" i="1"/>
  <c r="K23" i="1" s="1"/>
  <c r="E24" i="1"/>
  <c r="F24" i="1" s="1"/>
  <c r="G24" i="1" s="1"/>
  <c r="K24" i="1" s="1"/>
  <c r="E25" i="1"/>
  <c r="F25" i="1"/>
  <c r="G25" i="1"/>
  <c r="K25" i="1" s="1"/>
  <c r="E26" i="1"/>
  <c r="F26" i="1" s="1"/>
  <c r="G26" i="1" s="1"/>
  <c r="K26" i="1" s="1"/>
  <c r="E27" i="1"/>
  <c r="F27" i="1"/>
  <c r="G27" i="1"/>
  <c r="K27" i="1" s="1"/>
  <c r="E28" i="1"/>
  <c r="F28" i="1" s="1"/>
  <c r="G28" i="1" s="1"/>
  <c r="K28" i="1" s="1"/>
  <c r="E29" i="1"/>
  <c r="F29" i="1"/>
  <c r="G29" i="1"/>
  <c r="K29" i="1" s="1"/>
  <c r="D9" i="1"/>
  <c r="C9" i="1"/>
  <c r="Q22" i="1"/>
  <c r="Q23" i="1"/>
  <c r="Q24" i="1"/>
  <c r="Q25" i="1"/>
  <c r="Q26" i="1"/>
  <c r="Q27" i="1"/>
  <c r="Q28" i="1"/>
  <c r="Q29" i="1"/>
  <c r="E21" i="1"/>
  <c r="F21" i="1" s="1"/>
  <c r="G21" i="1" s="1"/>
  <c r="I21" i="1" s="1"/>
  <c r="F16" i="1"/>
  <c r="F17" i="1" s="1"/>
  <c r="C17" i="1"/>
  <c r="Q21" i="1"/>
  <c r="C12" i="1"/>
  <c r="C11" i="1"/>
  <c r="O37" i="1" l="1"/>
  <c r="O38" i="1"/>
  <c r="O36" i="1"/>
  <c r="O35" i="1"/>
  <c r="O39" i="1"/>
  <c r="O32" i="1"/>
  <c r="O31" i="1"/>
  <c r="O30" i="1"/>
  <c r="O34" i="1"/>
  <c r="O33" i="1"/>
  <c r="C16" i="1"/>
  <c r="D18" i="1" s="1"/>
  <c r="O29" i="1"/>
  <c r="O24" i="1"/>
  <c r="C15" i="1"/>
  <c r="O26" i="1"/>
  <c r="O25" i="1"/>
  <c r="O23" i="1"/>
  <c r="O27" i="1"/>
  <c r="O28" i="1"/>
  <c r="O22" i="1"/>
  <c r="O21" i="1"/>
  <c r="F18" i="1" l="1"/>
  <c r="F19" i="1" s="1"/>
  <c r="C18" i="1"/>
</calcChain>
</file>

<file path=xl/sharedStrings.xml><?xml version="1.0" encoding="utf-8"?>
<sst xmlns="http://schemas.openxmlformats.org/spreadsheetml/2006/main" count="98" uniqueCount="57">
  <si>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</si>
  <si>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</si>
  <si>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</si>
  <si>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</si>
  <si>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</si>
  <si>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</si>
  <si>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</si>
  <si>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</si>
  <si>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</si>
  <si>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</si>
  <si>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</si>
  <si>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</si>
  <si>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</si>
  <si>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</si>
  <si>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</si>
  <si>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</si>
  <si>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</si>
  <si>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</si>
  <si>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</si>
  <si>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</si>
  <si>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</si>
  <si>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</si>
  <si>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</si>
  <si>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</si>
  <si>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</si>
  <si>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</si>
  <si>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</si>
  <si>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</si>
  <si>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</si>
  <si>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</si>
  <si>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</si>
  <si>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</si>
  <si>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</si>
  <si>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</si>
  <si>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</si>
  <si>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</si>
  <si>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</si>
  <si>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</si>
  <si>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</si>
  <si>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</si>
  <si>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</si>
  <si>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LW Cet</t>
  </si>
  <si>
    <t>2021F</t>
  </si>
  <si>
    <t>G0059.0024</t>
  </si>
  <si>
    <t>EW</t>
  </si>
  <si>
    <t>VSX</t>
  </si>
  <si>
    <t>as of 2021-06-09</t>
  </si>
  <si>
    <t>LW Cet / GSC 0059.0024</t>
  </si>
  <si>
    <t>VSB 069</t>
  </si>
  <si>
    <t>I</t>
  </si>
  <si>
    <t>V</t>
  </si>
  <si>
    <t>B</t>
  </si>
  <si>
    <t>Ic</t>
  </si>
  <si>
    <t>II</t>
  </si>
  <si>
    <t>JBAV, 63</t>
  </si>
  <si>
    <t>VSB, 91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</si>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</sst>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6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6" fontId="19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LW Cet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0C-4664-A3EB-FE735749DE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0C-4664-A3EB-FE735749DE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0C-4664-A3EB-FE735749DE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-4.1943000003811903E-2</c:v>
                </c:pt>
                <c:pt idx="2">
                  <c:v>-4.0942999999970198E-2</c:v>
                </c:pt>
                <c:pt idx="3">
                  <c:v>-3.6698000003525522E-2</c:v>
                </c:pt>
                <c:pt idx="4">
                  <c:v>-3.5698000006959774E-2</c:v>
                </c:pt>
                <c:pt idx="5">
                  <c:v>-3.0698000002303161E-2</c:v>
                </c:pt>
                <c:pt idx="6">
                  <c:v>-2.9479500000888947E-2</c:v>
                </c:pt>
                <c:pt idx="7">
                  <c:v>-2.8679499999270774E-2</c:v>
                </c:pt>
                <c:pt idx="8">
                  <c:v>-2.5579500004823785E-2</c:v>
                </c:pt>
                <c:pt idx="9">
                  <c:v>-4.1404000003240071E-2</c:v>
                </c:pt>
                <c:pt idx="10">
                  <c:v>-4.0160500000638422E-2</c:v>
                </c:pt>
                <c:pt idx="11">
                  <c:v>-3.8942999999562744E-2</c:v>
                </c:pt>
                <c:pt idx="12">
                  <c:v>-3.7699500004237052E-2</c:v>
                </c:pt>
                <c:pt idx="13">
                  <c:v>-3.7745499845186714E-2</c:v>
                </c:pt>
                <c:pt idx="14">
                  <c:v>-3.6043499989318661E-2</c:v>
                </c:pt>
                <c:pt idx="15">
                  <c:v>-4.0780999821436126E-2</c:v>
                </c:pt>
                <c:pt idx="16">
                  <c:v>-3.6280500084103551E-2</c:v>
                </c:pt>
                <c:pt idx="17">
                  <c:v>-3.6919500169460662E-2</c:v>
                </c:pt>
                <c:pt idx="18">
                  <c:v>-4.2858000175328925E-2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0C-4664-A3EB-FE735749DE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0C-4664-A3EB-FE735749DE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0C-4664-A3EB-FE735749DE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0C-4664-A3EB-FE735749DE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-2.3553718840795823E-3</c:v>
                </c:pt>
                <c:pt idx="1">
                  <c:v>-3.4889231354915437E-2</c:v>
                </c:pt>
                <c:pt idx="2">
                  <c:v>-3.4889231354915437E-2</c:v>
                </c:pt>
                <c:pt idx="3">
                  <c:v>-3.3908729438735512E-2</c:v>
                </c:pt>
                <c:pt idx="4">
                  <c:v>-3.3908729438735512E-2</c:v>
                </c:pt>
                <c:pt idx="5">
                  <c:v>-3.3908729438735512E-2</c:v>
                </c:pt>
                <c:pt idx="6">
                  <c:v>-3.20968156237674E-2</c:v>
                </c:pt>
                <c:pt idx="7">
                  <c:v>-3.20968156237674E-2</c:v>
                </c:pt>
                <c:pt idx="8">
                  <c:v>-3.20968156237674E-2</c:v>
                </c:pt>
                <c:pt idx="9">
                  <c:v>-3.7567479054727453E-2</c:v>
                </c:pt>
                <c:pt idx="10">
                  <c:v>-3.756882220803729E-2</c:v>
                </c:pt>
                <c:pt idx="11">
                  <c:v>-3.7575537974586466E-2</c:v>
                </c:pt>
                <c:pt idx="12">
                  <c:v>-3.7576881127896304E-2</c:v>
                </c:pt>
                <c:pt idx="13">
                  <c:v>-3.7689706005922488E-2</c:v>
                </c:pt>
                <c:pt idx="14">
                  <c:v>-4.0230952068131286E-2</c:v>
                </c:pt>
                <c:pt idx="15">
                  <c:v>-4.0600319228336047E-2</c:v>
                </c:pt>
                <c:pt idx="16">
                  <c:v>-4.0631211754462264E-2</c:v>
                </c:pt>
                <c:pt idx="17">
                  <c:v>-4.0639270674321278E-2</c:v>
                </c:pt>
                <c:pt idx="18">
                  <c:v>-4.0678222120306508E-2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0C-4664-A3EB-FE735749DE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0C-4664-A3EB-FE735749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41320"/>
        <c:axId val="1"/>
      </c:scatterChart>
      <c:valAx>
        <c:axId val="866041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41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5682BA-4916-E681-16A6-E162424F6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A23" sqref="A2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47</v>
      </c>
      <c r="F1" s="36" t="s">
        <v>41</v>
      </c>
      <c r="G1" s="30" t="s">
        <v>42</v>
      </c>
      <c r="H1" s="31"/>
      <c r="I1" s="37" t="s">
        <v>43</v>
      </c>
      <c r="J1" s="36" t="s">
        <v>41</v>
      </c>
      <c r="K1" s="38">
        <v>3.1758999999999999</v>
      </c>
      <c r="L1" s="38">
        <v>2.3010999999999999</v>
      </c>
      <c r="M1" s="39">
        <v>55070.902000000002</v>
      </c>
      <c r="N1" s="39">
        <v>0.34151300000000001</v>
      </c>
      <c r="O1" s="40" t="s">
        <v>44</v>
      </c>
      <c r="P1" s="40">
        <v>10.27</v>
      </c>
    </row>
    <row r="2" spans="1:16" x14ac:dyDescent="0.2">
      <c r="A2" t="s">
        <v>23</v>
      </c>
      <c r="B2" t="s">
        <v>44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55070.902000000002</v>
      </c>
      <c r="D4" s="28">
        <v>0.34151300000000001</v>
      </c>
      <c r="E4" s="35" t="s">
        <v>46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5">
        <v>55070.902000000002</v>
      </c>
      <c r="D7" s="34" t="s">
        <v>45</v>
      </c>
    </row>
    <row r="8" spans="1:16" x14ac:dyDescent="0.2">
      <c r="A8" t="s">
        <v>3</v>
      </c>
      <c r="C8" s="45">
        <v>0.34151300000000001</v>
      </c>
      <c r="D8" s="34" t="s">
        <v>45</v>
      </c>
    </row>
    <row r="9" spans="1:1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-2.3553718840795823E-3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-2.6863066196710309E-6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59942.885779777876</v>
      </c>
      <c r="E15" s="14" t="s">
        <v>34</v>
      </c>
      <c r="F15" s="32">
        <v>1</v>
      </c>
    </row>
    <row r="16" spans="1:16" x14ac:dyDescent="0.2">
      <c r="A16" s="16" t="s">
        <v>4</v>
      </c>
      <c r="B16" s="10"/>
      <c r="C16" s="17">
        <f ca="1">+C8+C12</f>
        <v>0.34151031369338036</v>
      </c>
      <c r="E16" s="14" t="s">
        <v>30</v>
      </c>
      <c r="F16" s="33">
        <f ca="1">NOW()+15018.5+$C$5/24</f>
        <v>60335.643405208328</v>
      </c>
    </row>
    <row r="17" spans="1:21" ht="13.5" thickBot="1" x14ac:dyDescent="0.25">
      <c r="A17" s="14" t="s">
        <v>27</v>
      </c>
      <c r="B17" s="10"/>
      <c r="C17" s="10">
        <f>COUNT(C21:C2191)</f>
        <v>19</v>
      </c>
      <c r="E17" s="14" t="s">
        <v>35</v>
      </c>
      <c r="F17" s="15">
        <f ca="1">ROUND(2*(F16-$C$7)/$C$8,0)/2+F15</f>
        <v>15417</v>
      </c>
    </row>
    <row r="18" spans="1:21" ht="14.25" thickTop="1" thickBot="1" x14ac:dyDescent="0.25">
      <c r="A18" s="16" t="s">
        <v>5</v>
      </c>
      <c r="B18" s="10"/>
      <c r="C18" s="19">
        <f ca="1">+C15</f>
        <v>59942.885779777876</v>
      </c>
      <c r="D18" s="20">
        <f ca="1">+C16</f>
        <v>0.34151031369338036</v>
      </c>
      <c r="E18" s="14" t="s">
        <v>36</v>
      </c>
      <c r="F18" s="23">
        <f ca="1">ROUND(2*(F16-$C$15)/$C$16,0)/2+F15</f>
        <v>1151</v>
      </c>
    </row>
    <row r="19" spans="1:21" ht="13.5" thickTop="1" x14ac:dyDescent="0.2">
      <c r="E19" s="14" t="s">
        <v>31</v>
      </c>
      <c r="F19" s="18">
        <f ca="1">+$C$15+$C$16*F18-15018.5-$C$5/24</f>
        <v>45317.85998417229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B21" s="3"/>
      <c r="C21" s="8">
        <v>55070.902000000002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-2.3553718840795823E-3</v>
      </c>
      <c r="Q21" s="2">
        <f>+C21-15018.5</f>
        <v>40052.402000000002</v>
      </c>
    </row>
    <row r="22" spans="1:21" x14ac:dyDescent="0.2">
      <c r="A22" t="s">
        <v>48</v>
      </c>
      <c r="B22" s="3" t="s">
        <v>49</v>
      </c>
      <c r="C22" s="8">
        <v>59206.923999999999</v>
      </c>
      <c r="D22" s="8" t="s">
        <v>50</v>
      </c>
      <c r="E22">
        <f t="shared" ref="E22:E29" si="0">+(C22-C$7)/C$8</f>
        <v>12110.877184763091</v>
      </c>
      <c r="F22">
        <f t="shared" ref="F22:F29" si="1">ROUND(2*E22,0)/2</f>
        <v>12111</v>
      </c>
      <c r="G22">
        <f t="shared" ref="G22:G29" si="2">+C22-(C$7+F22*C$8)</f>
        <v>-4.1943000003811903E-2</v>
      </c>
      <c r="K22">
        <f t="shared" ref="K22:K29" si="3">+G22</f>
        <v>-4.1943000003811903E-2</v>
      </c>
      <c r="O22">
        <f t="shared" ref="O22:O29" ca="1" si="4">+C$11+C$12*$F22</f>
        <v>-3.4889231354915437E-2</v>
      </c>
      <c r="Q22" s="2">
        <f t="shared" ref="Q22:Q29" si="5">+C22-15018.5</f>
        <v>44188.423999999999</v>
      </c>
    </row>
    <row r="23" spans="1:21" x14ac:dyDescent="0.2">
      <c r="A23" t="s">
        <v>48</v>
      </c>
      <c r="B23" s="3" t="s">
        <v>49</v>
      </c>
      <c r="C23" s="8">
        <v>59206.925000000003</v>
      </c>
      <c r="D23" s="8" t="s">
        <v>51</v>
      </c>
      <c r="E23">
        <f t="shared" si="0"/>
        <v>12110.880112909321</v>
      </c>
      <c r="F23">
        <f t="shared" si="1"/>
        <v>12111</v>
      </c>
      <c r="G23">
        <f t="shared" si="2"/>
        <v>-4.0942999999970198E-2</v>
      </c>
      <c r="K23">
        <f t="shared" si="3"/>
        <v>-4.0942999999970198E-2</v>
      </c>
      <c r="O23">
        <f t="shared" ca="1" si="4"/>
        <v>-3.4889231354915437E-2</v>
      </c>
      <c r="Q23" s="2">
        <f t="shared" si="5"/>
        <v>44188.425000000003</v>
      </c>
    </row>
    <row r="24" spans="1:21" x14ac:dyDescent="0.2">
      <c r="A24" t="s">
        <v>48</v>
      </c>
      <c r="B24" s="3" t="s">
        <v>49</v>
      </c>
      <c r="C24" s="8">
        <v>59082.277000000002</v>
      </c>
      <c r="D24" s="8" t="s">
        <v>51</v>
      </c>
      <c r="E24">
        <f t="shared" si="0"/>
        <v>11745.892542890022</v>
      </c>
      <c r="F24">
        <f t="shared" si="1"/>
        <v>11746</v>
      </c>
      <c r="G24">
        <f t="shared" si="2"/>
        <v>-3.6698000003525522E-2</v>
      </c>
      <c r="K24">
        <f t="shared" si="3"/>
        <v>-3.6698000003525522E-2</v>
      </c>
      <c r="O24">
        <f t="shared" ca="1" si="4"/>
        <v>-3.3908729438735512E-2</v>
      </c>
      <c r="Q24" s="2">
        <f t="shared" si="5"/>
        <v>44063.777000000002</v>
      </c>
    </row>
    <row r="25" spans="1:21" x14ac:dyDescent="0.2">
      <c r="A25" t="s">
        <v>48</v>
      </c>
      <c r="B25" s="3" t="s">
        <v>49</v>
      </c>
      <c r="C25" s="8">
        <v>59082.277999999998</v>
      </c>
      <c r="D25" s="8" t="s">
        <v>50</v>
      </c>
      <c r="E25">
        <f t="shared" si="0"/>
        <v>11745.89547103623</v>
      </c>
      <c r="F25">
        <f t="shared" si="1"/>
        <v>11746</v>
      </c>
      <c r="G25">
        <f t="shared" si="2"/>
        <v>-3.5698000006959774E-2</v>
      </c>
      <c r="K25">
        <f t="shared" si="3"/>
        <v>-3.5698000006959774E-2</v>
      </c>
      <c r="O25">
        <f t="shared" ca="1" si="4"/>
        <v>-3.3908729438735512E-2</v>
      </c>
      <c r="Q25" s="2">
        <f t="shared" si="5"/>
        <v>44063.777999999998</v>
      </c>
    </row>
    <row r="26" spans="1:21" x14ac:dyDescent="0.2">
      <c r="A26" t="s">
        <v>48</v>
      </c>
      <c r="B26" s="3" t="s">
        <v>49</v>
      </c>
      <c r="C26" s="8">
        <v>59082.283000000003</v>
      </c>
      <c r="D26" s="8" t="s">
        <v>52</v>
      </c>
      <c r="E26">
        <f t="shared" si="0"/>
        <v>11745.910111767344</v>
      </c>
      <c r="F26">
        <f t="shared" si="1"/>
        <v>11746</v>
      </c>
      <c r="G26">
        <f t="shared" si="2"/>
        <v>-3.0698000002303161E-2</v>
      </c>
      <c r="K26">
        <f t="shared" si="3"/>
        <v>-3.0698000002303161E-2</v>
      </c>
      <c r="O26">
        <f t="shared" ca="1" si="4"/>
        <v>-3.3908729438735512E-2</v>
      </c>
      <c r="Q26" s="2">
        <f t="shared" si="5"/>
        <v>44063.783000000003</v>
      </c>
    </row>
    <row r="27" spans="1:21" x14ac:dyDescent="0.2">
      <c r="A27" t="s">
        <v>48</v>
      </c>
      <c r="B27" s="3" t="s">
        <v>53</v>
      </c>
      <c r="C27" s="8">
        <v>58851.933700000001</v>
      </c>
      <c r="D27" s="8" t="s">
        <v>50</v>
      </c>
      <c r="E27">
        <f t="shared" si="0"/>
        <v>11071.413679713509</v>
      </c>
      <c r="F27">
        <f t="shared" si="1"/>
        <v>11071.5</v>
      </c>
      <c r="G27">
        <f t="shared" si="2"/>
        <v>-2.9479500000888947E-2</v>
      </c>
      <c r="K27">
        <f t="shared" si="3"/>
        <v>-2.9479500000888947E-2</v>
      </c>
      <c r="O27">
        <f t="shared" ca="1" si="4"/>
        <v>-3.20968156237674E-2</v>
      </c>
      <c r="Q27" s="2">
        <f t="shared" si="5"/>
        <v>43833.433700000001</v>
      </c>
    </row>
    <row r="28" spans="1:21" x14ac:dyDescent="0.2">
      <c r="A28" t="s">
        <v>48</v>
      </c>
      <c r="B28" s="3" t="s">
        <v>53</v>
      </c>
      <c r="C28" s="8">
        <v>58851.934500000003</v>
      </c>
      <c r="D28" s="8" t="s">
        <v>52</v>
      </c>
      <c r="E28">
        <f t="shared" si="0"/>
        <v>11071.416022230489</v>
      </c>
      <c r="F28">
        <f t="shared" si="1"/>
        <v>11071.5</v>
      </c>
      <c r="G28">
        <f t="shared" si="2"/>
        <v>-2.8679499999270774E-2</v>
      </c>
      <c r="K28">
        <f t="shared" si="3"/>
        <v>-2.8679499999270774E-2</v>
      </c>
      <c r="O28">
        <f t="shared" ca="1" si="4"/>
        <v>-3.20968156237674E-2</v>
      </c>
      <c r="Q28" s="2">
        <f t="shared" si="5"/>
        <v>43833.434500000003</v>
      </c>
    </row>
    <row r="29" spans="1:21" x14ac:dyDescent="0.2">
      <c r="A29" t="s">
        <v>48</v>
      </c>
      <c r="B29" s="3" t="s">
        <v>53</v>
      </c>
      <c r="C29" s="8">
        <v>58851.937599999997</v>
      </c>
      <c r="D29" s="8" t="s">
        <v>51</v>
      </c>
      <c r="E29">
        <f t="shared" si="0"/>
        <v>11071.425099483755</v>
      </c>
      <c r="F29">
        <f t="shared" si="1"/>
        <v>11071.5</v>
      </c>
      <c r="G29">
        <f t="shared" si="2"/>
        <v>-2.5579500004823785E-2</v>
      </c>
      <c r="K29">
        <f t="shared" si="3"/>
        <v>-2.5579500004823785E-2</v>
      </c>
      <c r="O29">
        <f t="shared" ca="1" si="4"/>
        <v>-3.20968156237674E-2</v>
      </c>
      <c r="Q29" s="2">
        <f t="shared" si="5"/>
        <v>43833.437599999997</v>
      </c>
    </row>
    <row r="30" spans="1:21" x14ac:dyDescent="0.2">
      <c r="A30" s="41" t="s">
        <v>54</v>
      </c>
      <c r="B30" s="42" t="s">
        <v>53</v>
      </c>
      <c r="C30" s="46">
        <v>59547.413</v>
      </c>
      <c r="D30" s="47">
        <v>0.01</v>
      </c>
      <c r="E30">
        <f t="shared" ref="E30:E34" si="6">+(C30-C$7)/C$8</f>
        <v>13107.878763033907</v>
      </c>
      <c r="F30">
        <f t="shared" ref="F30:F34" si="7">ROUND(2*E30,0)/2</f>
        <v>13108</v>
      </c>
      <c r="G30">
        <f t="shared" ref="G30:G34" si="8">+C30-(C$7+F30*C$8)</f>
        <v>-4.1404000003240071E-2</v>
      </c>
      <c r="K30">
        <f t="shared" ref="K30:K34" si="9">+G30</f>
        <v>-4.1404000003240071E-2</v>
      </c>
      <c r="O30">
        <f t="shared" ref="O30:O34" ca="1" si="10">+C$11+C$12*$F30</f>
        <v>-3.7567479054727453E-2</v>
      </c>
      <c r="Q30" s="2">
        <f t="shared" ref="Q30:Q34" si="11">+C30-15018.5</f>
        <v>44528.913</v>
      </c>
    </row>
    <row r="31" spans="1:21" x14ac:dyDescent="0.2">
      <c r="A31" s="41" t="s">
        <v>54</v>
      </c>
      <c r="B31" s="42" t="s">
        <v>53</v>
      </c>
      <c r="C31" s="46">
        <v>59547.584999999999</v>
      </c>
      <c r="D31" s="47">
        <v>0.01</v>
      </c>
      <c r="E31">
        <f t="shared" si="6"/>
        <v>13108.382404183727</v>
      </c>
      <c r="F31">
        <f t="shared" si="7"/>
        <v>13108.5</v>
      </c>
      <c r="G31">
        <f t="shared" si="8"/>
        <v>-4.0160500000638422E-2</v>
      </c>
      <c r="K31">
        <f t="shared" si="9"/>
        <v>-4.0160500000638422E-2</v>
      </c>
      <c r="O31">
        <f t="shared" ca="1" si="10"/>
        <v>-3.756882220803729E-2</v>
      </c>
      <c r="Q31" s="2">
        <f t="shared" si="11"/>
        <v>44529.084999999999</v>
      </c>
    </row>
    <row r="32" spans="1:21" x14ac:dyDescent="0.2">
      <c r="A32" s="41" t="s">
        <v>54</v>
      </c>
      <c r="B32" s="42" t="s">
        <v>53</v>
      </c>
      <c r="C32" s="46">
        <v>59548.44</v>
      </c>
      <c r="D32" s="47">
        <v>7.0000000000000001E-3</v>
      </c>
      <c r="E32">
        <f t="shared" si="6"/>
        <v>13110.88596920176</v>
      </c>
      <c r="F32">
        <f t="shared" si="7"/>
        <v>13111</v>
      </c>
      <c r="G32">
        <f t="shared" si="8"/>
        <v>-3.8942999999562744E-2</v>
      </c>
      <c r="K32">
        <f t="shared" si="9"/>
        <v>-3.8942999999562744E-2</v>
      </c>
      <c r="O32">
        <f t="shared" ca="1" si="10"/>
        <v>-3.7575537974586466E-2</v>
      </c>
      <c r="Q32" s="2">
        <f t="shared" si="11"/>
        <v>44529.94</v>
      </c>
    </row>
    <row r="33" spans="1:17" x14ac:dyDescent="0.2">
      <c r="A33" s="41" t="s">
        <v>54</v>
      </c>
      <c r="B33" s="42" t="s">
        <v>53</v>
      </c>
      <c r="C33" s="46">
        <v>59548.612000000001</v>
      </c>
      <c r="D33" s="47">
        <v>6.0000000000000001E-3</v>
      </c>
      <c r="E33">
        <f t="shared" si="6"/>
        <v>13111.38961035158</v>
      </c>
      <c r="F33">
        <f t="shared" si="7"/>
        <v>13111.5</v>
      </c>
      <c r="G33">
        <f t="shared" si="8"/>
        <v>-3.7699500004237052E-2</v>
      </c>
      <c r="K33">
        <f t="shared" si="9"/>
        <v>-3.7699500004237052E-2</v>
      </c>
      <c r="O33">
        <f t="shared" ca="1" si="10"/>
        <v>-3.7576881127896304E-2</v>
      </c>
      <c r="Q33" s="2">
        <f t="shared" si="11"/>
        <v>44530.112000000001</v>
      </c>
    </row>
    <row r="34" spans="1:17" x14ac:dyDescent="0.2">
      <c r="A34" s="41" t="s">
        <v>55</v>
      </c>
      <c r="B34" s="42" t="s">
        <v>49</v>
      </c>
      <c r="C34" s="46">
        <v>59562.955500000156</v>
      </c>
      <c r="D34" s="47" t="s">
        <v>52</v>
      </c>
      <c r="E34">
        <f t="shared" si="6"/>
        <v>13153.389475657308</v>
      </c>
      <c r="F34">
        <f t="shared" si="7"/>
        <v>13153.5</v>
      </c>
      <c r="G34">
        <f t="shared" si="8"/>
        <v>-3.7745499845186714E-2</v>
      </c>
      <c r="K34">
        <f t="shared" si="9"/>
        <v>-3.7745499845186714E-2</v>
      </c>
      <c r="O34">
        <f t="shared" ca="1" si="10"/>
        <v>-3.7689706005922488E-2</v>
      </c>
      <c r="Q34" s="2">
        <f t="shared" si="11"/>
        <v>44544.455500000156</v>
      </c>
    </row>
    <row r="35" spans="1:17" x14ac:dyDescent="0.2">
      <c r="A35" s="43" t="s">
        <v>56</v>
      </c>
      <c r="B35" s="44" t="s">
        <v>53</v>
      </c>
      <c r="C35" s="48">
        <v>59886.028500000015</v>
      </c>
      <c r="D35" s="8"/>
      <c r="E35">
        <f t="shared" ref="E35:E39" si="12">+(C35-C$7)/C$8</f>
        <v>14099.39445936176</v>
      </c>
      <c r="F35">
        <f t="shared" ref="F35:F39" si="13">ROUND(2*E35,0)/2</f>
        <v>14099.5</v>
      </c>
      <c r="G35">
        <f t="shared" ref="G35:G39" si="14">+C35-(C$7+F35*C$8)</f>
        <v>-3.6043499989318661E-2</v>
      </c>
      <c r="K35">
        <f t="shared" ref="K35:K39" si="15">+G35</f>
        <v>-3.6043499989318661E-2</v>
      </c>
      <c r="O35">
        <f t="shared" ref="O35:O39" ca="1" si="16">+C$11+C$12*$F35</f>
        <v>-4.0230952068131286E-2</v>
      </c>
      <c r="Q35" s="2">
        <f t="shared" ref="Q35:Q39" si="17">+C35-15018.5</f>
        <v>44867.528500000015</v>
      </c>
    </row>
    <row r="36" spans="1:17" x14ac:dyDescent="0.2">
      <c r="A36" s="43" t="s">
        <v>56</v>
      </c>
      <c r="B36" s="44" t="s">
        <v>49</v>
      </c>
      <c r="C36" s="48">
        <v>59932.981800000183</v>
      </c>
      <c r="D36" s="8"/>
      <c r="E36">
        <f t="shared" si="12"/>
        <v>14236.880587269538</v>
      </c>
      <c r="F36">
        <f t="shared" si="13"/>
        <v>14237</v>
      </c>
      <c r="G36">
        <f t="shared" si="14"/>
        <v>-4.0780999821436126E-2</v>
      </c>
      <c r="K36">
        <f t="shared" si="15"/>
        <v>-4.0780999821436126E-2</v>
      </c>
      <c r="O36">
        <f t="shared" ca="1" si="16"/>
        <v>-4.0600319228336047E-2</v>
      </c>
      <c r="Q36" s="2">
        <f t="shared" si="17"/>
        <v>44914.481800000183</v>
      </c>
    </row>
    <row r="37" spans="1:17" x14ac:dyDescent="0.2">
      <c r="A37" s="43" t="s">
        <v>56</v>
      </c>
      <c r="B37" s="44" t="s">
        <v>53</v>
      </c>
      <c r="C37" s="48">
        <v>59936.913699999917</v>
      </c>
      <c r="D37" s="8"/>
      <c r="E37">
        <f t="shared" si="12"/>
        <v>14248.39376539082</v>
      </c>
      <c r="F37">
        <f t="shared" si="13"/>
        <v>14248.5</v>
      </c>
      <c r="G37">
        <f t="shared" si="14"/>
        <v>-3.6280500084103551E-2</v>
      </c>
      <c r="K37">
        <f t="shared" si="15"/>
        <v>-3.6280500084103551E-2</v>
      </c>
      <c r="O37">
        <f t="shared" ca="1" si="16"/>
        <v>-4.0631211754462264E-2</v>
      </c>
      <c r="Q37" s="2">
        <f t="shared" si="17"/>
        <v>44918.413699999917</v>
      </c>
    </row>
    <row r="38" spans="1:17" x14ac:dyDescent="0.2">
      <c r="A38" s="43" t="s">
        <v>56</v>
      </c>
      <c r="B38" s="44" t="s">
        <v>53</v>
      </c>
      <c r="C38" s="48">
        <v>59937.93759999983</v>
      </c>
      <c r="D38" s="8"/>
      <c r="E38">
        <f t="shared" si="12"/>
        <v>14251.39189430513</v>
      </c>
      <c r="F38">
        <f t="shared" si="13"/>
        <v>14251.5</v>
      </c>
      <c r="G38">
        <f t="shared" si="14"/>
        <v>-3.6919500169460662E-2</v>
      </c>
      <c r="K38">
        <f t="shared" si="15"/>
        <v>-3.6919500169460662E-2</v>
      </c>
      <c r="O38">
        <f t="shared" ca="1" si="16"/>
        <v>-4.0639270674321278E-2</v>
      </c>
      <c r="Q38" s="2">
        <f t="shared" si="17"/>
        <v>44919.43759999983</v>
      </c>
    </row>
    <row r="39" spans="1:17" x14ac:dyDescent="0.2">
      <c r="A39" s="43" t="s">
        <v>56</v>
      </c>
      <c r="B39" s="44" t="s">
        <v>49</v>
      </c>
      <c r="C39" s="48">
        <v>59942.883599999826</v>
      </c>
      <c r="D39" s="8"/>
      <c r="E39">
        <f t="shared" si="12"/>
        <v>14265.874505508793</v>
      </c>
      <c r="F39">
        <f t="shared" si="13"/>
        <v>14266</v>
      </c>
      <c r="G39">
        <f t="shared" si="14"/>
        <v>-4.2858000175328925E-2</v>
      </c>
      <c r="K39">
        <f t="shared" si="15"/>
        <v>-4.2858000175328925E-2</v>
      </c>
      <c r="O39">
        <f t="shared" ca="1" si="16"/>
        <v>-4.0678222120306508E-2</v>
      </c>
      <c r="Q39" s="2">
        <f t="shared" si="17"/>
        <v>44924.383599999826</v>
      </c>
    </row>
    <row r="40" spans="1:17" x14ac:dyDescent="0.2">
      <c r="B40" s="3"/>
      <c r="C40" s="8"/>
      <c r="D40" s="8"/>
    </row>
    <row r="41" spans="1:17" x14ac:dyDescent="0.2">
      <c r="B41" s="3"/>
      <c r="C41" s="8"/>
      <c r="D41" s="8"/>
    </row>
    <row r="42" spans="1:17" x14ac:dyDescent="0.2">
      <c r="B42" s="3"/>
      <c r="C42" s="8"/>
      <c r="D42" s="8"/>
    </row>
    <row r="43" spans="1:17" x14ac:dyDescent="0.2">
      <c r="B43" s="3"/>
      <c r="C43" s="8"/>
      <c r="D43" s="8"/>
    </row>
    <row r="44" spans="1:17" x14ac:dyDescent="0.2">
      <c r="B44" s="3"/>
      <c r="C44" s="8"/>
      <c r="D44" s="8"/>
    </row>
    <row r="45" spans="1:17" x14ac:dyDescent="0.2">
      <c r="B45" s="3"/>
      <c r="C45" s="8"/>
      <c r="D45" s="8"/>
    </row>
    <row r="46" spans="1:17" x14ac:dyDescent="0.2">
      <c r="B46" s="3"/>
      <c r="C46" s="8"/>
      <c r="D46" s="8"/>
    </row>
    <row r="47" spans="1:17" x14ac:dyDescent="0.2">
      <c r="B47" s="3"/>
      <c r="C47" s="8"/>
      <c r="D47" s="8"/>
    </row>
    <row r="48" spans="1:17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B294" s="3"/>
      <c r="C294" s="8"/>
      <c r="D294" s="8"/>
    </row>
    <row r="295" spans="2:4" x14ac:dyDescent="0.2">
      <c r="B295" s="3"/>
      <c r="C295" s="8"/>
      <c r="D295" s="8"/>
    </row>
    <row r="296" spans="2:4" x14ac:dyDescent="0.2">
      <c r="B296" s="3"/>
      <c r="C296" s="8"/>
      <c r="D296" s="8"/>
    </row>
    <row r="297" spans="2:4" x14ac:dyDescent="0.2">
      <c r="B297" s="3"/>
      <c r="C297" s="8"/>
      <c r="D297" s="8"/>
    </row>
    <row r="298" spans="2:4" x14ac:dyDescent="0.2">
      <c r="B298" s="3"/>
      <c r="C298" s="8"/>
      <c r="D298" s="8"/>
    </row>
    <row r="299" spans="2:4" x14ac:dyDescent="0.2">
      <c r="B299" s="3"/>
      <c r="C299" s="8"/>
      <c r="D299" s="8"/>
    </row>
    <row r="300" spans="2:4" x14ac:dyDescent="0.2">
      <c r="B300" s="3"/>
      <c r="C300" s="8"/>
      <c r="D300" s="8"/>
    </row>
    <row r="301" spans="2:4" x14ac:dyDescent="0.2">
      <c r="B301" s="3"/>
      <c r="C301" s="8"/>
      <c r="D301" s="8"/>
    </row>
    <row r="302" spans="2:4" x14ac:dyDescent="0.2">
      <c r="B302" s="3"/>
      <c r="C302" s="8"/>
      <c r="D302" s="8"/>
    </row>
    <row r="303" spans="2:4" x14ac:dyDescent="0.2">
      <c r="B303" s="3"/>
      <c r="C303" s="8"/>
      <c r="D303" s="8"/>
    </row>
    <row r="304" spans="2:4" x14ac:dyDescent="0.2">
      <c r="B304" s="3"/>
      <c r="C304" s="8"/>
      <c r="D304" s="8"/>
    </row>
    <row r="305" spans="2:4" x14ac:dyDescent="0.2">
      <c r="B305" s="3"/>
      <c r="C305" s="8"/>
      <c r="D305" s="8"/>
    </row>
    <row r="306" spans="2:4" x14ac:dyDescent="0.2">
      <c r="B306" s="3"/>
      <c r="C306" s="8"/>
      <c r="D306" s="8"/>
    </row>
    <row r="307" spans="2:4" x14ac:dyDescent="0.2">
      <c r="B307" s="3"/>
      <c r="C307" s="8"/>
      <c r="D307" s="8"/>
    </row>
    <row r="308" spans="2:4" x14ac:dyDescent="0.2">
      <c r="B308" s="3"/>
      <c r="C308" s="8"/>
      <c r="D308" s="8"/>
    </row>
    <row r="309" spans="2:4" x14ac:dyDescent="0.2">
      <c r="B309" s="3"/>
      <c r="C309" s="8"/>
      <c r="D309" s="8"/>
    </row>
    <row r="310" spans="2:4" x14ac:dyDescent="0.2">
      <c r="B310" s="3"/>
      <c r="C310" s="8"/>
      <c r="D310" s="8"/>
    </row>
    <row r="311" spans="2:4" x14ac:dyDescent="0.2">
      <c r="B311" s="3"/>
      <c r="C311" s="8"/>
      <c r="D311" s="8"/>
    </row>
    <row r="312" spans="2:4" x14ac:dyDescent="0.2">
      <c r="B312" s="3"/>
      <c r="C312" s="8"/>
      <c r="D312" s="8"/>
    </row>
    <row r="313" spans="2:4" x14ac:dyDescent="0.2">
      <c r="B313" s="3"/>
      <c r="C313" s="8"/>
      <c r="D313" s="8"/>
    </row>
    <row r="314" spans="2:4" x14ac:dyDescent="0.2">
      <c r="B314" s="3"/>
      <c r="C314" s="8"/>
      <c r="D314" s="8"/>
    </row>
    <row r="315" spans="2:4" x14ac:dyDescent="0.2">
      <c r="B315" s="3"/>
      <c r="C315" s="8"/>
      <c r="D315" s="8"/>
    </row>
    <row r="316" spans="2:4" x14ac:dyDescent="0.2">
      <c r="B316" s="3"/>
      <c r="C316" s="8"/>
      <c r="D316" s="8"/>
    </row>
    <row r="317" spans="2:4" x14ac:dyDescent="0.2">
      <c r="B317" s="3"/>
      <c r="C317" s="8"/>
      <c r="D317" s="8"/>
    </row>
    <row r="318" spans="2:4" x14ac:dyDescent="0.2">
      <c r="B318" s="3"/>
      <c r="C318" s="8"/>
      <c r="D318" s="8"/>
    </row>
    <row r="319" spans="2:4" x14ac:dyDescent="0.2">
      <c r="B319" s="3"/>
      <c r="C319" s="8"/>
      <c r="D319" s="8"/>
    </row>
    <row r="320" spans="2:4" x14ac:dyDescent="0.2">
      <c r="B320" s="3"/>
      <c r="C320" s="8"/>
      <c r="D320" s="8"/>
    </row>
    <row r="321" spans="2:4" x14ac:dyDescent="0.2">
      <c r="B321" s="3"/>
      <c r="C321" s="8"/>
      <c r="D321" s="8"/>
    </row>
    <row r="322" spans="2:4" x14ac:dyDescent="0.2">
      <c r="B322" s="3"/>
      <c r="C322" s="8"/>
      <c r="D322" s="8"/>
    </row>
    <row r="323" spans="2:4" x14ac:dyDescent="0.2">
      <c r="B323" s="3"/>
      <c r="C323" s="8"/>
      <c r="D323" s="8"/>
    </row>
    <row r="324" spans="2:4" x14ac:dyDescent="0.2">
      <c r="B324" s="3"/>
      <c r="C324" s="8"/>
      <c r="D324" s="8"/>
    </row>
    <row r="325" spans="2:4" x14ac:dyDescent="0.2">
      <c r="B325" s="3"/>
      <c r="C325" s="8"/>
      <c r="D325" s="8"/>
    </row>
    <row r="326" spans="2:4" x14ac:dyDescent="0.2">
      <c r="B326" s="3"/>
      <c r="C326" s="8"/>
      <c r="D326" s="8"/>
    </row>
    <row r="327" spans="2:4" x14ac:dyDescent="0.2">
      <c r="B327" s="3"/>
      <c r="C327" s="8"/>
      <c r="D327" s="8"/>
    </row>
    <row r="328" spans="2:4" x14ac:dyDescent="0.2">
      <c r="B328" s="3"/>
      <c r="C328" s="8"/>
      <c r="D328" s="8"/>
    </row>
    <row r="329" spans="2:4" x14ac:dyDescent="0.2">
      <c r="B329" s="3"/>
      <c r="C329" s="8"/>
      <c r="D329" s="8"/>
    </row>
    <row r="330" spans="2:4" x14ac:dyDescent="0.2">
      <c r="B330" s="3"/>
      <c r="C330" s="8"/>
      <c r="D330" s="8"/>
    </row>
    <row r="331" spans="2:4" x14ac:dyDescent="0.2">
      <c r="B331" s="3"/>
      <c r="C331" s="8"/>
      <c r="D331" s="8"/>
    </row>
    <row r="332" spans="2:4" x14ac:dyDescent="0.2">
      <c r="B332" s="3"/>
      <c r="C332" s="8"/>
      <c r="D332" s="8"/>
    </row>
    <row r="333" spans="2:4" x14ac:dyDescent="0.2">
      <c r="B333" s="3"/>
      <c r="C333" s="8"/>
      <c r="D333" s="8"/>
    </row>
    <row r="334" spans="2:4" x14ac:dyDescent="0.2">
      <c r="B334" s="3"/>
      <c r="C334" s="8"/>
      <c r="D334" s="8"/>
    </row>
    <row r="335" spans="2:4" x14ac:dyDescent="0.2">
      <c r="B335" s="3"/>
      <c r="C335" s="8"/>
      <c r="D335" s="8"/>
    </row>
    <row r="336" spans="2:4" x14ac:dyDescent="0.2">
      <c r="B336" s="3"/>
      <c r="C336" s="8"/>
      <c r="D336" s="8"/>
    </row>
    <row r="337" spans="2:4" x14ac:dyDescent="0.2">
      <c r="B337" s="3"/>
      <c r="C337" s="8"/>
      <c r="D337" s="8"/>
    </row>
    <row r="338" spans="2:4" x14ac:dyDescent="0.2">
      <c r="B338" s="3"/>
      <c r="C338" s="8"/>
      <c r="D338" s="8"/>
    </row>
    <row r="339" spans="2:4" x14ac:dyDescent="0.2">
      <c r="B339" s="3"/>
      <c r="C339" s="8"/>
      <c r="D339" s="8"/>
    </row>
    <row r="340" spans="2:4" x14ac:dyDescent="0.2">
      <c r="B340" s="3"/>
      <c r="C340" s="8"/>
      <c r="D340" s="8"/>
    </row>
    <row r="341" spans="2:4" x14ac:dyDescent="0.2">
      <c r="B341" s="3"/>
      <c r="C341" s="8"/>
      <c r="D341" s="8"/>
    </row>
    <row r="342" spans="2:4" x14ac:dyDescent="0.2">
      <c r="B342" s="3"/>
      <c r="C342" s="8"/>
      <c r="D342" s="8"/>
    </row>
    <row r="343" spans="2:4" x14ac:dyDescent="0.2">
      <c r="B343" s="3"/>
      <c r="C343" s="8"/>
      <c r="D343" s="8"/>
    </row>
    <row r="344" spans="2:4" x14ac:dyDescent="0.2">
      <c r="B344" s="3"/>
      <c r="C344" s="8"/>
      <c r="D344" s="8"/>
    </row>
    <row r="345" spans="2:4" x14ac:dyDescent="0.2">
      <c r="B345" s="3"/>
      <c r="C345" s="8"/>
      <c r="D345" s="8"/>
    </row>
    <row r="346" spans="2:4" x14ac:dyDescent="0.2">
      <c r="B346" s="3"/>
      <c r="C346" s="8"/>
      <c r="D346" s="8"/>
    </row>
    <row r="347" spans="2:4" x14ac:dyDescent="0.2">
      <c r="B347" s="3"/>
      <c r="C347" s="8"/>
      <c r="D347" s="8"/>
    </row>
    <row r="348" spans="2:4" x14ac:dyDescent="0.2">
      <c r="B348" s="3"/>
      <c r="C348" s="8"/>
      <c r="D348" s="8"/>
    </row>
    <row r="349" spans="2:4" x14ac:dyDescent="0.2">
      <c r="B349" s="3"/>
      <c r="C349" s="8"/>
      <c r="D349" s="8"/>
    </row>
    <row r="350" spans="2:4" x14ac:dyDescent="0.2">
      <c r="B350" s="3"/>
      <c r="C350" s="8"/>
      <c r="D350" s="8"/>
    </row>
    <row r="351" spans="2:4" x14ac:dyDescent="0.2">
      <c r="B351" s="3"/>
      <c r="C351" s="8"/>
      <c r="D351" s="8"/>
    </row>
    <row r="352" spans="2:4" x14ac:dyDescent="0.2">
      <c r="B352" s="3"/>
      <c r="C352" s="8"/>
      <c r="D352" s="8"/>
    </row>
    <row r="353" spans="2:4" x14ac:dyDescent="0.2">
      <c r="B353" s="3"/>
      <c r="C353" s="8"/>
      <c r="D353" s="8"/>
    </row>
    <row r="354" spans="2:4" x14ac:dyDescent="0.2">
      <c r="B354" s="3"/>
      <c r="C354" s="8"/>
      <c r="D354" s="8"/>
    </row>
    <row r="355" spans="2:4" x14ac:dyDescent="0.2">
      <c r="C355" s="8"/>
      <c r="D355" s="8"/>
    </row>
    <row r="356" spans="2:4" x14ac:dyDescent="0.2">
      <c r="C356" s="8"/>
      <c r="D356" s="8"/>
    </row>
    <row r="357" spans="2:4" x14ac:dyDescent="0.2">
      <c r="C357" s="8"/>
      <c r="D357" s="8"/>
    </row>
    <row r="358" spans="2:4" x14ac:dyDescent="0.2">
      <c r="C358" s="8"/>
      <c r="D358" s="8"/>
    </row>
    <row r="359" spans="2:4" x14ac:dyDescent="0.2">
      <c r="C359" s="8"/>
      <c r="D359" s="8"/>
    </row>
    <row r="360" spans="2:4" x14ac:dyDescent="0.2">
      <c r="C360" s="8"/>
      <c r="D360" s="8"/>
    </row>
    <row r="361" spans="2:4" x14ac:dyDescent="0.2">
      <c r="C361" s="8"/>
      <c r="D361" s="8"/>
    </row>
    <row r="362" spans="2:4" x14ac:dyDescent="0.2">
      <c r="C362" s="8"/>
      <c r="D362" s="8"/>
    </row>
    <row r="363" spans="2:4" x14ac:dyDescent="0.2">
      <c r="C363" s="8"/>
      <c r="D363" s="8"/>
    </row>
    <row r="364" spans="2:4" x14ac:dyDescent="0.2">
      <c r="C364" s="8"/>
      <c r="D364" s="8"/>
    </row>
    <row r="365" spans="2:4" x14ac:dyDescent="0.2">
      <c r="C365" s="8"/>
      <c r="D365" s="8"/>
    </row>
    <row r="366" spans="2:4" x14ac:dyDescent="0.2">
      <c r="C366" s="8"/>
      <c r="D366" s="8"/>
    </row>
    <row r="367" spans="2:4" x14ac:dyDescent="0.2">
      <c r="C367" s="8"/>
      <c r="D367" s="8"/>
    </row>
    <row r="368" spans="2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2024-01-26T02:26:30Z</dcterms:modified>
</cp:coreProperties>
</file>